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https://bouwenmetstaal-my.sharepoint.com/personal/bennie_bouwenmetstaal_nl/Documents/Brandinformatiesysteem/Spreadsheets/"/>
    </mc:Choice>
  </mc:AlternateContent>
  <xr:revisionPtr revIDLastSave="338" documentId="8_{D088325E-BE15-1043-865D-7EE603AD6952}" xr6:coauthVersionLast="47" xr6:coauthVersionMax="47" xr10:uidLastSave="{B1EB9811-2F85-0F46-9D78-5AACB736D6BD}"/>
  <bookViews>
    <workbookView xWindow="0" yWindow="500" windowWidth="44800" windowHeight="23120" xr2:uid="{0B6314CB-FDF3-9841-84F1-B13C19ED00B7}"/>
  </bookViews>
  <sheets>
    <sheet name="In- en uitvoer" sheetId="3" r:id="rId1"/>
    <sheet name="Hoofdrekenblad" sheetId="1" r:id="rId2"/>
    <sheet name="Tm oplossing" sheetId="2" r:id="rId3"/>
  </sheets>
  <externalReferences>
    <externalReference r:id="rId4"/>
  </externalReferences>
  <definedNames>
    <definedName name="_xlnm.Print_Area" localSheetId="0">'In- en uitvoer'!$A:$H</definedName>
    <definedName name="DBASE">[1]database!$A$4:$BA$230</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7" i="1" l="1"/>
  <c r="A16" i="1"/>
  <c r="A15" i="1"/>
  <c r="A14" i="1"/>
  <c r="A12" i="1"/>
  <c r="A11" i="1"/>
  <c r="A10" i="1"/>
  <c r="A9" i="1"/>
  <c r="A8" i="1"/>
  <c r="A102" i="1"/>
  <c r="A89" i="1"/>
  <c r="A88" i="1"/>
  <c r="A101" i="1"/>
  <c r="A62" i="1"/>
  <c r="A63" i="1"/>
  <c r="A64" i="1"/>
  <c r="A65" i="1"/>
  <c r="A120" i="1"/>
  <c r="A46" i="1"/>
  <c r="A49" i="1"/>
  <c r="A22" i="1"/>
  <c r="A24" i="1"/>
  <c r="A90" i="1"/>
  <c r="A103" i="1"/>
  <c r="K6" i="2"/>
  <c r="L6" i="2"/>
  <c r="M6" i="2"/>
  <c r="N6" i="2"/>
  <c r="O6" i="2"/>
  <c r="P6" i="2"/>
  <c r="Q6" i="2"/>
  <c r="R6" i="2"/>
  <c r="S6" i="2"/>
  <c r="T6" i="2"/>
  <c r="U6" i="2"/>
  <c r="V6" i="2"/>
  <c r="W6" i="2"/>
  <c r="X6" i="2"/>
  <c r="Y6" i="2"/>
  <c r="Z6" i="2"/>
  <c r="AA6" i="2"/>
  <c r="AB6" i="2"/>
  <c r="AC6" i="2"/>
  <c r="AD6" i="2"/>
  <c r="C10" i="2"/>
  <c r="A21" i="1"/>
  <c r="A82" i="1"/>
  <c r="A83" i="1"/>
  <c r="A45" i="1"/>
  <c r="A44" i="1"/>
  <c r="A23" i="1"/>
  <c r="A104" i="1"/>
  <c r="A106" i="1"/>
  <c r="A92" i="1"/>
  <c r="A94" i="1"/>
  <c r="A32" i="1"/>
  <c r="A26" i="1"/>
  <c r="A33" i="1"/>
  <c r="A119" i="1"/>
  <c r="A66" i="1"/>
  <c r="A67" i="1"/>
  <c r="A38" i="1"/>
  <c r="A105" i="1"/>
  <c r="A107" i="1"/>
  <c r="A118" i="1"/>
  <c r="A91" i="1"/>
  <c r="A31" i="1"/>
  <c r="A43" i="1"/>
  <c r="A47" i="1"/>
  <c r="A52" i="1"/>
  <c r="A56" i="1"/>
  <c r="A121" i="1"/>
  <c r="A37" i="1"/>
  <c r="A117" i="1"/>
  <c r="A108" i="1"/>
  <c r="A112" i="1"/>
  <c r="A93" i="1"/>
  <c r="A81" i="1"/>
  <c r="A2" i="2"/>
  <c r="C11" i="2"/>
  <c r="C12" i="2"/>
  <c r="A95" i="1"/>
  <c r="A99" i="1"/>
  <c r="A114" i="1"/>
  <c r="A125" i="1"/>
  <c r="A72" i="1"/>
  <c r="A73" i="1"/>
  <c r="A57" i="1"/>
  <c r="A68" i="1"/>
  <c r="A69" i="1"/>
  <c r="A84" i="1"/>
  <c r="A70" i="1"/>
  <c r="A71" i="1"/>
  <c r="A74" i="1"/>
  <c r="A75" i="1"/>
  <c r="A76" i="1"/>
  <c r="A127" i="1"/>
  <c r="A1" i="2"/>
  <c r="C13" i="2"/>
  <c r="D9" i="2"/>
  <c r="D11" i="2"/>
  <c r="D10" i="2"/>
  <c r="D12" i="2"/>
  <c r="D13" i="2"/>
  <c r="E9" i="2"/>
  <c r="F7" i="2"/>
  <c r="E11" i="2"/>
  <c r="E10" i="2"/>
  <c r="F8" i="2"/>
  <c r="F9" i="2"/>
  <c r="F10" i="2"/>
  <c r="E12" i="2"/>
  <c r="E13" i="2"/>
  <c r="F11" i="2"/>
  <c r="F12" i="2"/>
  <c r="F13" i="2"/>
  <c r="G7" i="2"/>
  <c r="G8" i="2"/>
  <c r="G9" i="2"/>
  <c r="G11" i="2"/>
  <c r="G10" i="2"/>
  <c r="G12" i="2"/>
  <c r="G13" i="2"/>
  <c r="H8" i="2"/>
  <c r="H7" i="2"/>
  <c r="H9" i="2"/>
  <c r="H10" i="2"/>
  <c r="H11" i="2"/>
  <c r="H12" i="2"/>
  <c r="H13" i="2"/>
  <c r="I8" i="2"/>
  <c r="I7" i="2"/>
  <c r="I9" i="2"/>
  <c r="I10" i="2"/>
  <c r="I11" i="2"/>
  <c r="I12" i="2"/>
  <c r="I13" i="2"/>
  <c r="J7" i="2"/>
  <c r="J8" i="2"/>
  <c r="J9" i="2"/>
  <c r="J10" i="2"/>
  <c r="J11" i="2"/>
  <c r="J12" i="2"/>
  <c r="J13" i="2"/>
  <c r="K7" i="2"/>
  <c r="K8" i="2"/>
  <c r="K9" i="2"/>
  <c r="K11" i="2"/>
  <c r="K10" i="2"/>
  <c r="K12" i="2"/>
  <c r="K13" i="2"/>
  <c r="L7" i="2"/>
  <c r="L8" i="2"/>
  <c r="L9" i="2"/>
  <c r="L10" i="2"/>
  <c r="L11" i="2"/>
  <c r="L12" i="2"/>
  <c r="L13" i="2"/>
  <c r="M7" i="2"/>
  <c r="M8" i="2"/>
  <c r="M9" i="2"/>
  <c r="M10" i="2"/>
  <c r="M11" i="2"/>
  <c r="M12" i="2"/>
  <c r="M13" i="2"/>
  <c r="N7" i="2"/>
  <c r="N8" i="2"/>
  <c r="N9" i="2"/>
  <c r="N10" i="2"/>
  <c r="N11" i="2"/>
  <c r="N12" i="2"/>
  <c r="N13" i="2"/>
  <c r="O7" i="2"/>
  <c r="O8" i="2"/>
  <c r="O9" i="2"/>
  <c r="O10" i="2"/>
  <c r="O11" i="2"/>
  <c r="O12" i="2"/>
  <c r="O13" i="2"/>
  <c r="P7" i="2"/>
  <c r="P8" i="2"/>
  <c r="P9" i="2"/>
  <c r="P10" i="2"/>
  <c r="P11" i="2"/>
  <c r="P12" i="2"/>
  <c r="P13" i="2"/>
  <c r="Q7" i="2"/>
  <c r="Q8" i="2"/>
  <c r="Q9" i="2"/>
  <c r="Q11" i="2"/>
  <c r="Q10" i="2"/>
  <c r="Q12" i="2"/>
  <c r="Q13" i="2"/>
  <c r="R7" i="2"/>
  <c r="R8" i="2"/>
  <c r="R9" i="2"/>
  <c r="R10" i="2"/>
  <c r="R11" i="2"/>
  <c r="R12" i="2"/>
  <c r="R13" i="2"/>
  <c r="S8" i="2"/>
  <c r="S7" i="2"/>
  <c r="S9" i="2"/>
  <c r="S10" i="2"/>
  <c r="S11" i="2"/>
  <c r="S12" i="2"/>
  <c r="S13" i="2"/>
  <c r="T7" i="2"/>
  <c r="T8" i="2"/>
  <c r="T9" i="2"/>
  <c r="T11" i="2"/>
  <c r="T10" i="2"/>
  <c r="T12" i="2"/>
  <c r="T13" i="2"/>
  <c r="U7" i="2"/>
  <c r="U8" i="2"/>
  <c r="U9" i="2"/>
  <c r="U11" i="2"/>
  <c r="U10" i="2"/>
  <c r="U12" i="2"/>
  <c r="U13" i="2"/>
  <c r="V8" i="2"/>
  <c r="V7" i="2"/>
  <c r="V9" i="2"/>
  <c r="V10" i="2"/>
  <c r="V11" i="2"/>
  <c r="V12" i="2"/>
  <c r="V13" i="2"/>
  <c r="W8" i="2"/>
  <c r="W7" i="2"/>
  <c r="W9" i="2"/>
  <c r="W11" i="2"/>
  <c r="W10" i="2"/>
  <c r="W12" i="2"/>
  <c r="W13" i="2"/>
  <c r="X7" i="2"/>
  <c r="X8" i="2"/>
  <c r="X9" i="2"/>
  <c r="X11" i="2"/>
  <c r="X10" i="2"/>
  <c r="X12" i="2"/>
  <c r="X13" i="2"/>
  <c r="Y8" i="2"/>
  <c r="Y7" i="2"/>
  <c r="Y9" i="2"/>
  <c r="Y10" i="2"/>
  <c r="Y11" i="2"/>
  <c r="Y12" i="2"/>
  <c r="Y13" i="2"/>
  <c r="Z7" i="2"/>
  <c r="Z8" i="2"/>
  <c r="Z9" i="2"/>
  <c r="Z11" i="2"/>
  <c r="Z10" i="2"/>
  <c r="Z12" i="2"/>
  <c r="Z13" i="2"/>
  <c r="AA7" i="2"/>
  <c r="AA8" i="2"/>
  <c r="AA9" i="2"/>
  <c r="AA11" i="2"/>
  <c r="AA10" i="2"/>
  <c r="AA12" i="2"/>
  <c r="AA13" i="2"/>
  <c r="AB8" i="2"/>
  <c r="AB7" i="2"/>
  <c r="AB9" i="2"/>
  <c r="AB10" i="2"/>
  <c r="AB11" i="2"/>
  <c r="AB12" i="2"/>
  <c r="AB13" i="2"/>
  <c r="AC7" i="2"/>
  <c r="AC8" i="2"/>
  <c r="AC9" i="2"/>
  <c r="AC10" i="2"/>
  <c r="AC11" i="2"/>
  <c r="AC12" i="2"/>
  <c r="AC13" i="2"/>
  <c r="AD8" i="2"/>
  <c r="AD7" i="2"/>
  <c r="AD9" i="2"/>
  <c r="AD10" i="2"/>
  <c r="A128" i="1"/>
  <c r="F101" i="3"/>
  <c r="AD11" i="2"/>
  <c r="AD12" i="2"/>
  <c r="AD13" i="2"/>
</calcChain>
</file>

<file path=xl/sharedStrings.xml><?xml version="1.0" encoding="utf-8"?>
<sst xmlns="http://schemas.openxmlformats.org/spreadsheetml/2006/main" count="306" uniqueCount="203">
  <si>
    <t>EN 1991-1-2 (B.4)</t>
  </si>
  <si>
    <t>Afmetingen brandruimte</t>
  </si>
  <si>
    <t>Bepaling staaltemperatuur van een galerijkolom volgens NEN-EN 1991-1-2 en NEN-EN 1993-1-2</t>
  </si>
  <si>
    <t>[m]</t>
  </si>
  <si>
    <t>rechthoekige woning met één raamopening en kolom midden voor de opening</t>
  </si>
  <si>
    <t>lengte brandruimte (galerijgevel)</t>
  </si>
  <si>
    <t>breedte brandruimte (loodrecht op gevel)</t>
  </si>
  <si>
    <t>breedte raamopening</t>
  </si>
  <si>
    <t>h</t>
  </si>
  <si>
    <t>hoogte raamopening</t>
  </si>
  <si>
    <t>ontwerp vuurbelasting</t>
  </si>
  <si>
    <t>EN 1991-1-2 (B.1)</t>
  </si>
  <si>
    <t>D/W</t>
  </si>
  <si>
    <t>[-]</t>
  </si>
  <si>
    <t>[s]</t>
  </si>
  <si>
    <r>
      <rPr>
        <sz val="12"/>
        <color theme="1"/>
        <rFont val="Symbol"/>
        <charset val="2"/>
      </rPr>
      <t>t</t>
    </r>
    <r>
      <rPr>
        <vertAlign val="subscript"/>
        <sz val="12"/>
        <color theme="1"/>
        <rFont val="Calibri (Hoofdtekst)"/>
      </rPr>
      <t>F</t>
    </r>
  </si>
  <si>
    <r>
      <t>w</t>
    </r>
    <r>
      <rPr>
        <vertAlign val="subscript"/>
        <sz val="12"/>
        <color theme="1"/>
        <rFont val="Calibri (Hoofdtekst)"/>
      </rPr>
      <t>1</t>
    </r>
  </si>
  <si>
    <r>
      <t>w</t>
    </r>
    <r>
      <rPr>
        <vertAlign val="subscript"/>
        <sz val="12"/>
        <color theme="1"/>
        <rFont val="Calibri (Hoofdtekst)"/>
      </rPr>
      <t>2</t>
    </r>
  </si>
  <si>
    <r>
      <t>w</t>
    </r>
    <r>
      <rPr>
        <vertAlign val="subscript"/>
        <sz val="12"/>
        <color theme="1"/>
        <rFont val="Calibri (Hoofdtekst)"/>
      </rPr>
      <t>t</t>
    </r>
  </si>
  <si>
    <r>
      <t>q</t>
    </r>
    <r>
      <rPr>
        <vertAlign val="subscript"/>
        <sz val="12"/>
        <color theme="1"/>
        <rFont val="Calibri (Hoofdtekst)"/>
      </rPr>
      <t>f;d</t>
    </r>
  </si>
  <si>
    <r>
      <t>A</t>
    </r>
    <r>
      <rPr>
        <vertAlign val="subscript"/>
        <sz val="12"/>
        <color theme="1"/>
        <rFont val="Calibri (Hoofdtekst)"/>
      </rPr>
      <t>f</t>
    </r>
  </si>
  <si>
    <r>
      <t>A</t>
    </r>
    <r>
      <rPr>
        <vertAlign val="subscript"/>
        <sz val="12"/>
        <color theme="1"/>
        <rFont val="Calibri (Hoofdtekst)"/>
      </rPr>
      <t>v</t>
    </r>
  </si>
  <si>
    <t xml:space="preserve">raamoppervlakte </t>
  </si>
  <si>
    <r>
      <t>A</t>
    </r>
    <r>
      <rPr>
        <vertAlign val="subscript"/>
        <sz val="12"/>
        <color theme="1"/>
        <rFont val="Calibri (Hoofdtekst)"/>
      </rPr>
      <t>t</t>
    </r>
  </si>
  <si>
    <t>totale oppervlakte van de omhullende constructie (wanden, plafond en vloer, met inbegrip van de openingen)</t>
  </si>
  <si>
    <t>hoogte brandruimte</t>
  </si>
  <si>
    <r>
      <t>h</t>
    </r>
    <r>
      <rPr>
        <vertAlign val="subscript"/>
        <sz val="12"/>
        <color theme="1"/>
        <rFont val="Calibri (Hoofdtekst)"/>
      </rPr>
      <t>brandruimte</t>
    </r>
  </si>
  <si>
    <t>O</t>
  </si>
  <si>
    <r>
      <t>[MJ/m</t>
    </r>
    <r>
      <rPr>
        <vertAlign val="superscript"/>
        <sz val="12"/>
        <color theme="1"/>
        <rFont val="Calibri (Hoofdtekst)"/>
      </rPr>
      <t>2</t>
    </r>
    <r>
      <rPr>
        <sz val="12"/>
        <color theme="1"/>
        <rFont val="Calibri"/>
        <family val="2"/>
        <scheme val="minor"/>
      </rPr>
      <t>]</t>
    </r>
  </si>
  <si>
    <r>
      <t>[m</t>
    </r>
    <r>
      <rPr>
        <vertAlign val="superscript"/>
        <sz val="12"/>
        <color theme="1"/>
        <rFont val="Calibri (Hoofdtekst)"/>
      </rPr>
      <t>2</t>
    </r>
    <r>
      <rPr>
        <sz val="12"/>
        <color theme="1"/>
        <rFont val="Calibri"/>
        <family val="2"/>
        <scheme val="minor"/>
      </rPr>
      <t>]</t>
    </r>
  </si>
  <si>
    <r>
      <t>[m</t>
    </r>
    <r>
      <rPr>
        <vertAlign val="superscript"/>
        <sz val="12"/>
        <color theme="1"/>
        <rFont val="Calibri (Hoofdtekst)"/>
      </rPr>
      <t>0,5</t>
    </r>
    <r>
      <rPr>
        <sz val="12"/>
        <color theme="1"/>
        <rFont val="Calibri"/>
        <family val="2"/>
        <scheme val="minor"/>
      </rPr>
      <t>]</t>
    </r>
  </si>
  <si>
    <t>Q</t>
  </si>
  <si>
    <t>brandvermogensdichtheid van de brand</t>
  </si>
  <si>
    <t>[MW]</t>
  </si>
  <si>
    <t>Q1</t>
  </si>
  <si>
    <t>Q2</t>
  </si>
  <si>
    <t>brandvermogensdichtheid indien brandstofbeheerst</t>
  </si>
  <si>
    <t>brandvermogensdichtheid indien ventilatiebeheerst</t>
  </si>
  <si>
    <t>temperatuur in het brandcompartiment</t>
  </si>
  <si>
    <r>
      <t>T</t>
    </r>
    <r>
      <rPr>
        <vertAlign val="subscript"/>
        <sz val="12"/>
        <color theme="1"/>
        <rFont val="Calibri (Hoofdtekst)"/>
      </rPr>
      <t>f</t>
    </r>
  </si>
  <si>
    <t>[K]</t>
  </si>
  <si>
    <t>EN 1991-1-2 (B.5)</t>
  </si>
  <si>
    <t>W</t>
  </si>
  <si>
    <t>[C]</t>
  </si>
  <si>
    <r>
      <t>L</t>
    </r>
    <r>
      <rPr>
        <vertAlign val="subscript"/>
        <sz val="12"/>
        <color theme="1"/>
        <rFont val="Calibri (Hoofdtekst)"/>
      </rPr>
      <t>L</t>
    </r>
  </si>
  <si>
    <t>vlambreedte = raambreedte</t>
  </si>
  <si>
    <t>vlamdiepte = 2/3 raamhoogte</t>
  </si>
  <si>
    <r>
      <t>L</t>
    </r>
    <r>
      <rPr>
        <vertAlign val="subscript"/>
        <sz val="12"/>
        <color theme="1"/>
        <rFont val="Calibri (Hoofdtekst)"/>
      </rPr>
      <t>H</t>
    </r>
  </si>
  <si>
    <r>
      <t>L</t>
    </r>
    <r>
      <rPr>
        <vertAlign val="subscript"/>
        <sz val="12"/>
        <color theme="1"/>
        <rFont val="Calibri (Hoofdtekst)"/>
      </rPr>
      <t>f</t>
    </r>
  </si>
  <si>
    <t>horizontale projectie van de vlam (vanaf de gevel), indien de gevel doorloopt boven het raam (B.8 t/m B.10)</t>
  </si>
  <si>
    <t>correctie in C1 van EN 1991-1-2</t>
  </si>
  <si>
    <t>vlamtemperatuur bij het raam</t>
  </si>
  <si>
    <t>EN 1991-1-2 (B.14)</t>
  </si>
  <si>
    <r>
      <t>T</t>
    </r>
    <r>
      <rPr>
        <vertAlign val="subscript"/>
        <sz val="12"/>
        <color theme="1"/>
        <rFont val="Calibri (Hoofdtekst)"/>
      </rPr>
      <t>w</t>
    </r>
  </si>
  <si>
    <r>
      <rPr>
        <sz val="12"/>
        <color theme="1"/>
        <rFont val="Symbol"/>
        <charset val="2"/>
      </rPr>
      <t>e</t>
    </r>
    <r>
      <rPr>
        <vertAlign val="subscript"/>
        <sz val="12"/>
        <color theme="1"/>
        <rFont val="Calibri (Hoofdtekst)"/>
      </rPr>
      <t>f</t>
    </r>
  </si>
  <si>
    <t>EN 1991-1-2 (B.7)</t>
  </si>
  <si>
    <t>EN 1991-1-2 (B.15)</t>
  </si>
  <si>
    <r>
      <t>T</t>
    </r>
    <r>
      <rPr>
        <vertAlign val="subscript"/>
        <sz val="12"/>
        <color theme="1"/>
        <rFont val="Calibri (Hoofdtekst)"/>
      </rPr>
      <t>z</t>
    </r>
  </si>
  <si>
    <r>
      <t>vlamtemperatuur langs de as op L</t>
    </r>
    <r>
      <rPr>
        <vertAlign val="subscript"/>
        <sz val="10"/>
        <color theme="1"/>
        <rFont val="Helvetica"/>
        <family val="2"/>
      </rPr>
      <t>x</t>
    </r>
    <r>
      <rPr>
        <sz val="10"/>
        <color theme="1"/>
        <rFont val="Helvetica"/>
        <family val="2"/>
      </rPr>
      <t xml:space="preserve"> = L</t>
    </r>
    <r>
      <rPr>
        <vertAlign val="subscript"/>
        <sz val="10"/>
        <color theme="1"/>
        <rFont val="Helvetica"/>
        <family val="2"/>
      </rPr>
      <t>f</t>
    </r>
  </si>
  <si>
    <r>
      <t>L</t>
    </r>
    <r>
      <rPr>
        <vertAlign val="subscript"/>
        <sz val="12"/>
        <color theme="1"/>
        <rFont val="Calibri (Hoofdtekst)"/>
      </rPr>
      <t>kolom</t>
    </r>
  </si>
  <si>
    <r>
      <t>vlamtemperatuur langs de as op L</t>
    </r>
    <r>
      <rPr>
        <vertAlign val="subscript"/>
        <sz val="10"/>
        <color theme="1"/>
        <rFont val="Helvetica"/>
        <family val="2"/>
      </rPr>
      <t>x</t>
    </r>
    <r>
      <rPr>
        <sz val="10"/>
        <color theme="1"/>
        <rFont val="Helvetica"/>
        <family val="2"/>
      </rPr>
      <t xml:space="preserve"> = √2 · L</t>
    </r>
    <r>
      <rPr>
        <vertAlign val="subscript"/>
        <sz val="10"/>
        <color theme="1"/>
        <rFont val="Helvetica"/>
        <family val="2"/>
      </rPr>
      <t>kolom</t>
    </r>
  </si>
  <si>
    <t>(waar de vlam de kolom raakt)</t>
  </si>
  <si>
    <t>emissiefactor van de vlammen</t>
  </si>
  <si>
    <t>EN 1991-1-2 (B.16)</t>
  </si>
  <si>
    <r>
      <t>d</t>
    </r>
    <r>
      <rPr>
        <vertAlign val="subscript"/>
        <sz val="12"/>
        <color theme="1"/>
        <rFont val="Calibri (Hoofdtekst)"/>
      </rPr>
      <t>f</t>
    </r>
  </si>
  <si>
    <t>warmteoverdrachtscoëfficiënt voor convectie</t>
  </si>
  <si>
    <r>
      <rPr>
        <sz val="12"/>
        <color theme="1"/>
        <rFont val="Symbol"/>
        <charset val="2"/>
      </rPr>
      <t>a</t>
    </r>
    <r>
      <rPr>
        <vertAlign val="subscript"/>
        <sz val="12"/>
        <color theme="1"/>
        <rFont val="Calibri (Hoofdtekst)"/>
      </rPr>
      <t>con</t>
    </r>
  </si>
  <si>
    <r>
      <t>[W/m</t>
    </r>
    <r>
      <rPr>
        <vertAlign val="superscript"/>
        <sz val="12"/>
        <color theme="1"/>
        <rFont val="Calibri (Hoofdtekst)"/>
      </rPr>
      <t>2</t>
    </r>
    <r>
      <rPr>
        <sz val="12"/>
        <color theme="1"/>
        <rFont val="Calibri"/>
        <family val="2"/>
        <scheme val="minor"/>
      </rPr>
      <t>K]</t>
    </r>
  </si>
  <si>
    <t>EN 1991-1-2 (B.17)</t>
  </si>
  <si>
    <r>
      <t>effectieve afmeting van de dwardoorsnede d = (d</t>
    </r>
    <r>
      <rPr>
        <sz val="8"/>
        <color theme="1"/>
        <rFont val="Times"/>
        <family val="1"/>
      </rPr>
      <t xml:space="preserve">1 </t>
    </r>
    <r>
      <rPr>
        <sz val="12"/>
        <color theme="1"/>
        <rFont val="Times"/>
        <family val="1"/>
      </rPr>
      <t>+ d</t>
    </r>
    <r>
      <rPr>
        <sz val="8"/>
        <color theme="1"/>
        <rFont val="Times"/>
        <family val="1"/>
      </rPr>
      <t xml:space="preserve">2 </t>
    </r>
    <r>
      <rPr>
        <sz val="12"/>
        <color theme="1"/>
        <rFont val="Times"/>
        <family val="1"/>
      </rPr>
      <t>) / 2 volgens NEN-EN 1993-1-2, B.1.3 (2)</t>
    </r>
  </si>
  <si>
    <t>geometrisch kenmerk van een uitwendig constructie-element (diameter of zijde)</t>
  </si>
  <si>
    <t>d</t>
  </si>
  <si>
    <r>
      <t>d</t>
    </r>
    <r>
      <rPr>
        <vertAlign val="subscript"/>
        <sz val="12"/>
        <color theme="1"/>
        <rFont val="Calibri (Hoofdtekst)"/>
      </rPr>
      <t>1</t>
    </r>
  </si>
  <si>
    <r>
      <t>d</t>
    </r>
    <r>
      <rPr>
        <vertAlign val="subscript"/>
        <sz val="12"/>
        <color theme="1"/>
        <rFont val="Calibri (Hoofdtekst)"/>
      </rPr>
      <t>2</t>
    </r>
  </si>
  <si>
    <r>
      <t>d</t>
    </r>
    <r>
      <rPr>
        <vertAlign val="subscript"/>
        <sz val="12"/>
        <color theme="1"/>
        <rFont val="Calibri (Hoofdtekst)"/>
      </rPr>
      <t>eq</t>
    </r>
  </si>
  <si>
    <r>
      <t>W</t>
    </r>
    <r>
      <rPr>
        <vertAlign val="subscript"/>
        <sz val="12"/>
        <color theme="1"/>
        <rFont val="Calibri (Hoofdtekst)"/>
      </rPr>
      <t>a</t>
    </r>
  </si>
  <si>
    <t>vlamhoogte zonder galerij/balkon</t>
  </si>
  <si>
    <t>horizontale projectie van de vlam bij een balkon  (vanaf de gevel), indien de gevel doorloopt boven het raam (B.8 t/m B.10)</t>
  </si>
  <si>
    <r>
      <t>[W/m</t>
    </r>
    <r>
      <rPr>
        <vertAlign val="superscript"/>
        <sz val="12"/>
        <color theme="1"/>
        <rFont val="Calibri (Hoofdtekst)"/>
      </rPr>
      <t>2</t>
    </r>
    <r>
      <rPr>
        <sz val="12"/>
        <color theme="1"/>
        <rFont val="Calibri"/>
        <family val="2"/>
        <scheme val="minor"/>
      </rPr>
      <t>]</t>
    </r>
  </si>
  <si>
    <r>
      <t xml:space="preserve">warmteoverdracht naar kolom door convectie = </t>
    </r>
    <r>
      <rPr>
        <sz val="12"/>
        <color theme="1"/>
        <rFont val="Symbol"/>
        <charset val="2"/>
      </rPr>
      <t>a</t>
    </r>
    <r>
      <rPr>
        <vertAlign val="subscript"/>
        <sz val="12"/>
        <color theme="1"/>
        <rFont val="Calibri (Hoofdtekst)"/>
      </rPr>
      <t>c</t>
    </r>
    <r>
      <rPr>
        <sz val="12"/>
        <color theme="1"/>
        <rFont val="Calibri"/>
        <family val="2"/>
        <scheme val="minor"/>
      </rPr>
      <t xml:space="preserve"> T</t>
    </r>
    <r>
      <rPr>
        <vertAlign val="subscript"/>
        <sz val="12"/>
        <color theme="1"/>
        <rFont val="Calibri (Hoofdtekst)"/>
      </rPr>
      <t>z</t>
    </r>
  </si>
  <si>
    <r>
      <rPr>
        <sz val="12"/>
        <color theme="1"/>
        <rFont val="Symbol"/>
        <charset val="2"/>
      </rPr>
      <t>l</t>
    </r>
    <r>
      <rPr>
        <vertAlign val="subscript"/>
        <sz val="12"/>
        <color theme="1"/>
        <rFont val="Calibri (Hoofdtekst)"/>
      </rPr>
      <t>1</t>
    </r>
  </si>
  <si>
    <t>afstand zijde 1 en 2 loodrecht op raam volgens afb. B.6 van 1993-1-2</t>
  </si>
  <si>
    <r>
      <rPr>
        <sz val="12"/>
        <color theme="1"/>
        <rFont val="Symbol"/>
        <charset val="2"/>
      </rPr>
      <t>l</t>
    </r>
    <r>
      <rPr>
        <vertAlign val="subscript"/>
        <sz val="12"/>
        <color theme="1"/>
        <rFont val="Calibri (Hoofdtekst)"/>
      </rPr>
      <t>3</t>
    </r>
  </si>
  <si>
    <t>afstand zijde 3 evenwijdig aan raam naar raam gekeerd volgens afb. B.6 van 1993-1-2</t>
  </si>
  <si>
    <r>
      <rPr>
        <sz val="12"/>
        <color theme="1"/>
        <rFont val="Symbol"/>
        <charset val="2"/>
      </rPr>
      <t>l</t>
    </r>
    <r>
      <rPr>
        <vertAlign val="subscript"/>
        <sz val="12"/>
        <color theme="1"/>
        <rFont val="Calibri (Hoofdtekst)"/>
      </rPr>
      <t>4</t>
    </r>
  </si>
  <si>
    <t>afstand zijde 4 evenwijdig aan raam van raam gekeerd volgens afb. B.6 van 1993-1-2</t>
  </si>
  <si>
    <r>
      <t>T</t>
    </r>
    <r>
      <rPr>
        <vertAlign val="subscript"/>
        <sz val="12"/>
        <color theme="1"/>
        <rFont val="Calibri (Hoofdtekst)"/>
      </rPr>
      <t>z1</t>
    </r>
  </si>
  <si>
    <r>
      <t>I</t>
    </r>
    <r>
      <rPr>
        <vertAlign val="subscript"/>
        <sz val="12"/>
        <color theme="1"/>
        <rFont val="Calibri (Hoofdtekst)"/>
      </rPr>
      <t>z1</t>
    </r>
  </si>
  <si>
    <r>
      <t xml:space="preserve">straling door vlammen zijde 1 = </t>
    </r>
    <r>
      <rPr>
        <sz val="10"/>
        <color theme="1"/>
        <rFont val="Symbol"/>
        <charset val="2"/>
      </rPr>
      <t>e</t>
    </r>
    <r>
      <rPr>
        <vertAlign val="subscript"/>
        <sz val="10"/>
        <color theme="1"/>
        <rFont val="Helvetica"/>
        <family val="2"/>
      </rPr>
      <t>f</t>
    </r>
    <r>
      <rPr>
        <sz val="10"/>
        <color theme="1"/>
        <rFont val="Helvetica"/>
        <family val="2"/>
      </rPr>
      <t xml:space="preserve"> </t>
    </r>
    <r>
      <rPr>
        <sz val="10"/>
        <color theme="1"/>
        <rFont val="Symbol"/>
        <charset val="2"/>
      </rPr>
      <t>s</t>
    </r>
    <r>
      <rPr>
        <sz val="10"/>
        <color theme="1"/>
        <rFont val="Helvetica"/>
        <family val="2"/>
      </rPr>
      <t xml:space="preserve"> T</t>
    </r>
    <r>
      <rPr>
        <vertAlign val="subscript"/>
        <sz val="10"/>
        <color theme="1"/>
        <rFont val="Helvetica"/>
        <family val="2"/>
      </rPr>
      <t>z1</t>
    </r>
    <r>
      <rPr>
        <vertAlign val="superscript"/>
        <sz val="10"/>
        <color theme="1"/>
        <rFont val="Helvetica"/>
        <family val="2"/>
      </rPr>
      <t>4</t>
    </r>
  </si>
  <si>
    <r>
      <t>T</t>
    </r>
    <r>
      <rPr>
        <vertAlign val="subscript"/>
        <sz val="12"/>
        <color theme="1"/>
        <rFont val="Calibri (Hoofdtekst)"/>
      </rPr>
      <t>z2</t>
    </r>
  </si>
  <si>
    <r>
      <t>I</t>
    </r>
    <r>
      <rPr>
        <vertAlign val="subscript"/>
        <sz val="12"/>
        <color theme="1"/>
        <rFont val="Calibri (Hoofdtekst)"/>
      </rPr>
      <t>z2</t>
    </r>
  </si>
  <si>
    <r>
      <t>T</t>
    </r>
    <r>
      <rPr>
        <vertAlign val="subscript"/>
        <sz val="12"/>
        <color theme="1"/>
        <rFont val="Calibri (Hoofdtekst)"/>
      </rPr>
      <t>z3</t>
    </r>
  </si>
  <si>
    <r>
      <t>I</t>
    </r>
    <r>
      <rPr>
        <vertAlign val="subscript"/>
        <sz val="12"/>
        <color theme="1"/>
        <rFont val="Calibri (Hoofdtekst)"/>
      </rPr>
      <t>z3</t>
    </r>
  </si>
  <si>
    <r>
      <t xml:space="preserve">straling door vlammen zijde 3 = </t>
    </r>
    <r>
      <rPr>
        <sz val="10"/>
        <color theme="1"/>
        <rFont val="Symbol"/>
        <charset val="2"/>
      </rPr>
      <t>e</t>
    </r>
    <r>
      <rPr>
        <vertAlign val="subscript"/>
        <sz val="10"/>
        <color theme="1"/>
        <rFont val="Helvetica"/>
        <family val="2"/>
      </rPr>
      <t>f</t>
    </r>
    <r>
      <rPr>
        <sz val="10"/>
        <color theme="1"/>
        <rFont val="Helvetica"/>
        <family val="2"/>
      </rPr>
      <t xml:space="preserve"> </t>
    </r>
    <r>
      <rPr>
        <sz val="10"/>
        <color theme="1"/>
        <rFont val="Symbol"/>
        <charset val="2"/>
      </rPr>
      <t>s</t>
    </r>
    <r>
      <rPr>
        <sz val="10"/>
        <color theme="1"/>
        <rFont val="Helvetica"/>
        <family val="2"/>
      </rPr>
      <t xml:space="preserve"> T</t>
    </r>
    <r>
      <rPr>
        <vertAlign val="subscript"/>
        <sz val="10"/>
        <color theme="1"/>
        <rFont val="Helvetica"/>
        <family val="2"/>
      </rPr>
      <t>z3</t>
    </r>
    <r>
      <rPr>
        <vertAlign val="superscript"/>
        <sz val="10"/>
        <color theme="1"/>
        <rFont val="Helvetica"/>
        <family val="2"/>
      </rPr>
      <t>4</t>
    </r>
  </si>
  <si>
    <r>
      <t>T</t>
    </r>
    <r>
      <rPr>
        <vertAlign val="subscript"/>
        <sz val="12"/>
        <color theme="1"/>
        <rFont val="Calibri (Hoofdtekst)"/>
      </rPr>
      <t>z4</t>
    </r>
  </si>
  <si>
    <r>
      <t>I</t>
    </r>
    <r>
      <rPr>
        <vertAlign val="subscript"/>
        <sz val="12"/>
        <color theme="1"/>
        <rFont val="Calibri (Hoofdtekst)"/>
      </rPr>
      <t>z4</t>
    </r>
  </si>
  <si>
    <r>
      <t xml:space="preserve">straling door vlammen zijde 4 = </t>
    </r>
    <r>
      <rPr>
        <sz val="10"/>
        <color theme="1"/>
        <rFont val="Symbol"/>
        <charset val="2"/>
      </rPr>
      <t>e</t>
    </r>
    <r>
      <rPr>
        <vertAlign val="subscript"/>
        <sz val="10"/>
        <color theme="1"/>
        <rFont val="Helvetica"/>
        <family val="2"/>
      </rPr>
      <t>f</t>
    </r>
    <r>
      <rPr>
        <sz val="10"/>
        <color theme="1"/>
        <rFont val="Helvetica"/>
        <family val="2"/>
      </rPr>
      <t xml:space="preserve"> </t>
    </r>
    <r>
      <rPr>
        <sz val="10"/>
        <color theme="1"/>
        <rFont val="Symbol"/>
        <charset val="2"/>
      </rPr>
      <t>s</t>
    </r>
    <r>
      <rPr>
        <sz val="10"/>
        <color theme="1"/>
        <rFont val="Helvetica"/>
        <family val="2"/>
      </rPr>
      <t xml:space="preserve"> T</t>
    </r>
    <r>
      <rPr>
        <vertAlign val="subscript"/>
        <sz val="10"/>
        <color theme="1"/>
        <rFont val="Helvetica"/>
        <family val="2"/>
      </rPr>
      <t>z4</t>
    </r>
    <r>
      <rPr>
        <vertAlign val="superscript"/>
        <sz val="10"/>
        <color theme="1"/>
        <rFont val="Helvetica"/>
        <family val="2"/>
      </rPr>
      <t>4</t>
    </r>
  </si>
  <si>
    <t>straling door vlammen gemiddeld over 4 zijden (gewogen naar afmetingen)</t>
  </si>
  <si>
    <r>
      <t>I</t>
    </r>
    <r>
      <rPr>
        <vertAlign val="subscript"/>
        <sz val="12"/>
        <color theme="1"/>
        <rFont val="Calibri (Hoofdtekst)"/>
      </rPr>
      <t>f</t>
    </r>
  </si>
  <si>
    <r>
      <rPr>
        <sz val="12"/>
        <color theme="1"/>
        <rFont val="Symbol"/>
        <charset val="2"/>
      </rPr>
      <t>S</t>
    </r>
    <r>
      <rPr>
        <sz val="12"/>
        <color theme="1"/>
        <rFont val="Calibri"/>
        <family val="2"/>
        <scheme val="minor"/>
      </rPr>
      <t xml:space="preserve"> (I</t>
    </r>
    <r>
      <rPr>
        <vertAlign val="subscript"/>
        <sz val="12"/>
        <color theme="1"/>
        <rFont val="Calibri (Hoofdtekst)"/>
      </rPr>
      <t>z</t>
    </r>
    <r>
      <rPr>
        <sz val="12"/>
        <color theme="1"/>
        <rFont val="Calibri"/>
        <family val="2"/>
        <scheme val="minor"/>
      </rPr>
      <t xml:space="preserve"> + I</t>
    </r>
    <r>
      <rPr>
        <vertAlign val="subscript"/>
        <sz val="12"/>
        <color theme="1"/>
        <rFont val="Calibri (Hoofdtekst)"/>
      </rPr>
      <t>f</t>
    </r>
    <r>
      <rPr>
        <sz val="12"/>
        <color theme="1"/>
        <rFont val="Calibri"/>
        <family val="2"/>
        <scheme val="minor"/>
      </rPr>
      <t xml:space="preserve"> + I</t>
    </r>
    <r>
      <rPr>
        <vertAlign val="subscript"/>
        <sz val="12"/>
        <color theme="1"/>
        <rFont val="Calibri (Hoofdtekst)"/>
      </rPr>
      <t>con</t>
    </r>
    <r>
      <rPr>
        <sz val="12"/>
        <color theme="1"/>
        <rFont val="Calibri"/>
        <family val="2"/>
        <scheme val="minor"/>
      </rPr>
      <t>)</t>
    </r>
  </si>
  <si>
    <r>
      <t>I</t>
    </r>
    <r>
      <rPr>
        <vertAlign val="subscript"/>
        <sz val="12"/>
        <color theme="1"/>
        <rFont val="Calibri (Hoofdtekst)"/>
      </rPr>
      <t>con</t>
    </r>
  </si>
  <si>
    <r>
      <t>I</t>
    </r>
    <r>
      <rPr>
        <vertAlign val="subscript"/>
        <sz val="12"/>
        <color theme="1"/>
        <rFont val="Calibri (Hoofdtekst)"/>
      </rPr>
      <t>z;gem</t>
    </r>
  </si>
  <si>
    <r>
      <t>T</t>
    </r>
    <r>
      <rPr>
        <vertAlign val="subscript"/>
        <sz val="12"/>
        <color theme="1"/>
        <rFont val="Calibri (Hoofdtekst)"/>
      </rPr>
      <t>m</t>
    </r>
  </si>
  <si>
    <t>rechterzijde van 1993-1-2 (B.2)</t>
  </si>
  <si>
    <t>Berekening</t>
    <phoneticPr fontId="0" type="noConversion"/>
  </si>
  <si>
    <r>
      <t>T</t>
    </r>
    <r>
      <rPr>
        <vertAlign val="subscript"/>
        <sz val="10"/>
        <rFont val="Arial"/>
        <family val="2"/>
      </rPr>
      <t>onder</t>
    </r>
    <r>
      <rPr>
        <sz val="10"/>
        <rFont val="Arial"/>
        <family val="2"/>
      </rPr>
      <t xml:space="preserve"> [°C]</t>
    </r>
  </si>
  <si>
    <r>
      <t>T</t>
    </r>
    <r>
      <rPr>
        <vertAlign val="subscript"/>
        <sz val="10"/>
        <rFont val="Arial"/>
        <family val="2"/>
      </rPr>
      <t>boven</t>
    </r>
    <r>
      <rPr>
        <sz val="10"/>
        <rFont val="Arial"/>
        <family val="2"/>
      </rPr>
      <t xml:space="preserve"> [°C]</t>
    </r>
  </si>
  <si>
    <t>staaltemp. [°C]</t>
    <phoneticPr fontId="0" type="noConversion"/>
  </si>
  <si>
    <t>links-str</t>
  </si>
  <si>
    <t>links-con</t>
  </si>
  <si>
    <t>links-tot</t>
  </si>
  <si>
    <t>links-rechts</t>
  </si>
  <si>
    <t>staaltemperatuur opgelost uit formule (B.2), zie subroutine in tabblad Tm-oplossing</t>
  </si>
  <si>
    <t>Straling vanuit de raamopening</t>
  </si>
  <si>
    <t>Straling vanuit de vlammen</t>
  </si>
  <si>
    <t>Convectie door de vlammen</t>
  </si>
  <si>
    <r>
      <rPr>
        <sz val="12"/>
        <color theme="1"/>
        <rFont val="Symbol"/>
        <charset val="2"/>
      </rPr>
      <t>f</t>
    </r>
    <r>
      <rPr>
        <vertAlign val="subscript"/>
        <sz val="12"/>
        <color theme="1"/>
        <rFont val="Calibri (Hoofdtekst)"/>
      </rPr>
      <t>f,3</t>
    </r>
  </si>
  <si>
    <t>hoogte stralingsvlak</t>
  </si>
  <si>
    <t>zichtfactor zijde 3 van de kolom, gericht naar het raam</t>
  </si>
  <si>
    <t>breedte halve stralingsvlak van het raam aan één zijde van de kolom</t>
  </si>
  <si>
    <t>• zijde 3 van de kolom gericht op de raamopening</t>
  </si>
  <si>
    <t>w</t>
  </si>
  <si>
    <t>s</t>
  </si>
  <si>
    <t>a=h/s</t>
  </si>
  <si>
    <t>b=w/s</t>
  </si>
  <si>
    <t>B = hr/(wortel(1+xr*xr)))</t>
  </si>
  <si>
    <t>A = wortel(1+a*a)</t>
  </si>
  <si>
    <t>zichtfactor zijde 3 van de kolom, gericht naar het raam (halve vlak)</t>
  </si>
  <si>
    <t>breedte stralingsvlak van het raam aan één zijde van de kolom</t>
  </si>
  <si>
    <t>breedte kolom // raam</t>
  </si>
  <si>
    <t>hoogte kolom loodrecht op raam</t>
  </si>
  <si>
    <t>afstand tussen de punten van het raam en de voorzijde van de kolom</t>
  </si>
  <si>
    <t>EN 1991-1-2 (G.2)</t>
  </si>
  <si>
    <t>EN 1991-1-2 (G.3)</t>
  </si>
  <si>
    <t>afstand tussen de punten van het raam en het midden van zijde 3 / zijkant van kolom</t>
  </si>
  <si>
    <t>breedte galerij = afstand tot voorzijde kolom</t>
  </si>
  <si>
    <t>B = wortel(1+br*b)</t>
  </si>
  <si>
    <r>
      <rPr>
        <sz val="12"/>
        <color theme="1"/>
        <rFont val="Symbol"/>
        <charset val="2"/>
      </rPr>
      <t>f</t>
    </r>
    <r>
      <rPr>
        <vertAlign val="subscript"/>
        <sz val="12"/>
        <color theme="1"/>
        <rFont val="Calibri (Hoofdtekst)"/>
      </rPr>
      <t>f,2</t>
    </r>
  </si>
  <si>
    <r>
      <rPr>
        <sz val="12"/>
        <color theme="1"/>
        <rFont val="Symbol"/>
        <charset val="2"/>
      </rPr>
      <t>f</t>
    </r>
    <r>
      <rPr>
        <vertAlign val="subscript"/>
        <sz val="12"/>
        <color theme="1"/>
        <rFont val="Calibri (Hoofdtekst)"/>
      </rPr>
      <t>f,4</t>
    </r>
  </si>
  <si>
    <t>zichtfactor zijde 4 van de kolom, van het raam afgekeerde zijde</t>
  </si>
  <si>
    <r>
      <rPr>
        <sz val="12"/>
        <color theme="1"/>
        <rFont val="Symbol"/>
        <charset val="2"/>
      </rPr>
      <t>f</t>
    </r>
    <r>
      <rPr>
        <vertAlign val="subscript"/>
        <sz val="12"/>
        <color theme="1"/>
        <rFont val="Calibri (Hoofdtekst)"/>
      </rPr>
      <t>f,gem</t>
    </r>
  </si>
  <si>
    <r>
      <rPr>
        <sz val="12"/>
        <color theme="1"/>
        <rFont val="Symbol"/>
        <charset val="2"/>
      </rPr>
      <t>f</t>
    </r>
    <r>
      <rPr>
        <vertAlign val="subscript"/>
        <sz val="12"/>
        <color theme="1"/>
        <rFont val="Calibri (Hoofdtekst)"/>
      </rPr>
      <t>f,3</t>
    </r>
    <r>
      <rPr>
        <vertAlign val="subscript"/>
        <sz val="12"/>
        <color theme="1"/>
        <rFont val="Calibri"/>
        <family val="2"/>
      </rPr>
      <t>(half)</t>
    </r>
  </si>
  <si>
    <t>• zijde 1 (en 2) van de kolom loodrecht op de raamopening</t>
  </si>
  <si>
    <r>
      <rPr>
        <sz val="12"/>
        <color theme="1"/>
        <rFont val="Symbol"/>
        <charset val="2"/>
      </rPr>
      <t>f</t>
    </r>
    <r>
      <rPr>
        <vertAlign val="subscript"/>
        <sz val="12"/>
        <color theme="1"/>
        <rFont val="Calibri (Hoofdtekst)"/>
      </rPr>
      <t>f,1</t>
    </r>
  </si>
  <si>
    <t>zichtfactor zijde 1 van de kolom, loodrecht op het raam</t>
  </si>
  <si>
    <t>zichtfactor zijde 2 van de kolom, loodrecht op het raam = zijde 1 (kolom symmetrisch voor het raam)</t>
  </si>
  <si>
    <t>EN 1993-1-2 (B.3)</t>
  </si>
  <si>
    <t>brandduur van een onbelemmerde brand (aangenomen op 1200 [s])</t>
  </si>
  <si>
    <t xml:space="preserve">openingsfactor van het brandcompartiment </t>
  </si>
  <si>
    <t>emissiefactor van de opening (vlammen bij het raam) = 1,0 vlg. 1993-1-2 B.1.3(6)</t>
  </si>
  <si>
    <t>temperatuur in het brandcompartiment vllg. 1991-1-2 annex B</t>
  </si>
  <si>
    <r>
      <t>a</t>
    </r>
    <r>
      <rPr>
        <vertAlign val="subscript"/>
        <sz val="12"/>
        <color theme="1"/>
        <rFont val="Calibri (Hoofdtekst)"/>
      </rPr>
      <t>z</t>
    </r>
  </si>
  <si>
    <r>
      <rPr>
        <sz val="12"/>
        <color theme="1"/>
        <rFont val="Symbol"/>
        <charset val="2"/>
      </rPr>
      <t>e</t>
    </r>
    <r>
      <rPr>
        <vertAlign val="subscript"/>
        <sz val="12"/>
        <color theme="1"/>
        <rFont val="Calibri (Hoofdtekst)"/>
      </rPr>
      <t>z,1</t>
    </r>
  </si>
  <si>
    <r>
      <t xml:space="preserve">emissiefactor van de vlam aan zijde 1 (zijvlak kolom), zie </t>
    </r>
    <r>
      <rPr>
        <sz val="12"/>
        <color theme="1"/>
        <rFont val="Symbol"/>
        <charset val="2"/>
      </rPr>
      <t>e</t>
    </r>
    <r>
      <rPr>
        <vertAlign val="subscript"/>
        <sz val="12"/>
        <color theme="1"/>
        <rFont val="Times"/>
        <family val="1"/>
      </rPr>
      <t>f</t>
    </r>
    <r>
      <rPr>
        <sz val="12"/>
        <color theme="1"/>
        <rFont val="Times"/>
        <family val="1"/>
      </rPr>
      <t xml:space="preserve"> hierboven (straling vanuit vlammen)</t>
    </r>
  </si>
  <si>
    <r>
      <rPr>
        <sz val="12"/>
        <color theme="1"/>
        <rFont val="Symbol"/>
        <charset val="2"/>
      </rPr>
      <t>e</t>
    </r>
    <r>
      <rPr>
        <vertAlign val="subscript"/>
        <sz val="12"/>
        <color theme="1"/>
        <rFont val="Calibri (Hoofdtekst)"/>
      </rPr>
      <t>z,2</t>
    </r>
  </si>
  <si>
    <r>
      <rPr>
        <sz val="12"/>
        <color theme="1"/>
        <rFont val="Symbol"/>
        <charset val="2"/>
      </rPr>
      <t>e</t>
    </r>
    <r>
      <rPr>
        <vertAlign val="subscript"/>
        <sz val="12"/>
        <color theme="1"/>
        <rFont val="Calibri (Hoofdtekst)"/>
      </rPr>
      <t>z,3</t>
    </r>
  </si>
  <si>
    <r>
      <t xml:space="preserve">emissiefactor van de vlam aan zijde 2 (zijvlak kolom), zie </t>
    </r>
    <r>
      <rPr>
        <sz val="12"/>
        <color theme="1"/>
        <rFont val="Symbol"/>
        <charset val="2"/>
      </rPr>
      <t>e</t>
    </r>
    <r>
      <rPr>
        <vertAlign val="subscript"/>
        <sz val="12"/>
        <color theme="1"/>
        <rFont val="Times"/>
        <family val="1"/>
      </rPr>
      <t>f</t>
    </r>
    <r>
      <rPr>
        <sz val="12"/>
        <color theme="1"/>
        <rFont val="Times"/>
        <family val="1"/>
      </rPr>
      <t xml:space="preserve"> hierboven (straling vanuit vlammen)</t>
    </r>
  </si>
  <si>
    <r>
      <t xml:space="preserve">emissiefactor van de vlam aan zijde 3 (voorvlak kolom), zie </t>
    </r>
    <r>
      <rPr>
        <sz val="12"/>
        <color theme="1"/>
        <rFont val="Symbol"/>
        <charset val="2"/>
      </rPr>
      <t>e</t>
    </r>
    <r>
      <rPr>
        <vertAlign val="subscript"/>
        <sz val="12"/>
        <color theme="1"/>
        <rFont val="Times"/>
        <family val="1"/>
      </rPr>
      <t>f</t>
    </r>
    <r>
      <rPr>
        <sz val="12"/>
        <color theme="1"/>
        <rFont val="Times"/>
        <family val="1"/>
      </rPr>
      <t xml:space="preserve"> hierboven (straling vanuit vlammen)</t>
    </r>
  </si>
  <si>
    <r>
      <t>absorptiefactor van de vlammen bepaald volgens B.2 tot B.5, = (</t>
    </r>
    <r>
      <rPr>
        <sz val="12"/>
        <color theme="1"/>
        <rFont val="Symbol"/>
        <charset val="2"/>
      </rPr>
      <t>e</t>
    </r>
    <r>
      <rPr>
        <vertAlign val="subscript"/>
        <sz val="12"/>
        <color theme="1"/>
        <rFont val="Times"/>
        <family val="1"/>
      </rPr>
      <t>z,1</t>
    </r>
    <r>
      <rPr>
        <sz val="12"/>
        <color theme="1"/>
        <rFont val="Times"/>
        <family val="1"/>
      </rPr>
      <t>+</t>
    </r>
    <r>
      <rPr>
        <sz val="12"/>
        <color theme="1"/>
        <rFont val="Symbol"/>
        <charset val="2"/>
      </rPr>
      <t>e</t>
    </r>
    <r>
      <rPr>
        <vertAlign val="subscript"/>
        <sz val="12"/>
        <color theme="1"/>
        <rFont val="Times"/>
        <family val="1"/>
      </rPr>
      <t>z,2</t>
    </r>
    <r>
      <rPr>
        <sz val="12"/>
        <color theme="1"/>
        <rFont val="Times"/>
        <family val="1"/>
      </rPr>
      <t>+</t>
    </r>
    <r>
      <rPr>
        <sz val="12"/>
        <color theme="1"/>
        <rFont val="Symbol"/>
        <charset val="2"/>
      </rPr>
      <t>e</t>
    </r>
    <r>
      <rPr>
        <sz val="12"/>
        <color theme="1"/>
        <rFont val="Times"/>
        <family val="1"/>
      </rPr>
      <t>z,3)/3, zie (B.20)</t>
    </r>
  </si>
  <si>
    <t>positie voorzijde kolom tov raam</t>
  </si>
  <si>
    <t>lengte van de vlam gemeten langs de as, indien de gevel doorloopt boven het raam (B.11 t/m B.12)</t>
  </si>
  <si>
    <t>gemiddelde zichtfactor van de kolom over de 4 zijden</t>
  </si>
  <si>
    <t>w1*w2</t>
  </si>
  <si>
    <t>wt*h</t>
  </si>
  <si>
    <r>
      <t>A</t>
    </r>
    <r>
      <rPr>
        <vertAlign val="subscript"/>
        <sz val="12"/>
        <color theme="1"/>
        <rFont val="Calibri"/>
        <family val="2"/>
        <scheme val="minor"/>
      </rPr>
      <t>f</t>
    </r>
    <r>
      <rPr>
        <sz val="12"/>
        <color theme="1"/>
        <rFont val="Calibri"/>
        <family val="2"/>
        <scheme val="minor"/>
      </rPr>
      <t>*2+(w</t>
    </r>
    <r>
      <rPr>
        <vertAlign val="subscript"/>
        <sz val="12"/>
        <color theme="1"/>
        <rFont val="Calibri"/>
        <family val="2"/>
        <scheme val="minor"/>
      </rPr>
      <t>1</t>
    </r>
    <r>
      <rPr>
        <sz val="12"/>
        <color theme="1"/>
        <rFont val="Calibri"/>
        <family val="2"/>
        <scheme val="minor"/>
      </rPr>
      <t>+w</t>
    </r>
    <r>
      <rPr>
        <vertAlign val="subscript"/>
        <sz val="12"/>
        <color theme="1"/>
        <rFont val="Calibri"/>
        <family val="2"/>
        <scheme val="minor"/>
      </rPr>
      <t>2</t>
    </r>
    <r>
      <rPr>
        <sz val="12"/>
        <color theme="1"/>
        <rFont val="Calibri"/>
        <family val="2"/>
        <scheme val="minor"/>
      </rPr>
      <t>)*2*h</t>
    </r>
    <r>
      <rPr>
        <vertAlign val="subscript"/>
        <sz val="12"/>
        <color theme="1"/>
        <rFont val="Calibri"/>
        <family val="2"/>
        <scheme val="minor"/>
      </rPr>
      <t>brandruimte</t>
    </r>
  </si>
  <si>
    <r>
      <t>h</t>
    </r>
    <r>
      <rPr>
        <vertAlign val="subscript"/>
        <sz val="12"/>
        <color theme="1"/>
        <rFont val="Calibri"/>
        <family val="2"/>
        <scheme val="minor"/>
      </rPr>
      <t>eq</t>
    </r>
  </si>
  <si>
    <t>EN 1991-1-2 (zie symbolenlijst)</t>
  </si>
  <si>
    <r>
      <t>vloeroppervlakte</t>
    </r>
    <r>
      <rPr>
        <sz val="12"/>
        <color theme="1"/>
        <rFont val="Calibri"/>
        <family val="2"/>
        <scheme val="minor"/>
      </rPr>
      <t xml:space="preserve"> brandcompartiment</t>
    </r>
  </si>
  <si>
    <t>uitvoer</t>
  </si>
  <si>
    <t>invoer</t>
  </si>
  <si>
    <t>invoer komt uit tabblad 'In- en uitvoer'</t>
  </si>
  <si>
    <t>Toelichting rekentool</t>
  </si>
  <si>
    <t>Randvoorwaarden rekentool</t>
  </si>
  <si>
    <t>Achtergrondinformatie rekentool</t>
  </si>
  <si>
    <t>Resultaat</t>
  </si>
  <si>
    <t>Invoer</t>
  </si>
  <si>
    <t>Principe situatie galerijkolom</t>
  </si>
  <si>
    <t xml:space="preserve">De rekentool is geschikt voor het bepalen van de staaltemperatuur van kolommen buiten een woning met een rechthoekige plattegrond, waarbij een uitslaande brand mogelijk is via een raam aan de galerijzijde. Hierbij wordt aangenomen dat de kolom zich in het midden van de raamopening bevindt, aangezien dit de maatgevende situatie is.								</t>
  </si>
  <si>
    <t>Bepaling staaltemperatuur van een galerijkolom volgens
NEN-EN 1991-1-2 en NEN-EN 1993-1-2</t>
  </si>
  <si>
    <t>NEN-EN 1991-1-2 (Eurocode 1. Belastingen op constructies. Deel 1-2. Algemene belastingen. Belasting bij brand), 2002 + C3, 2019 + Nationale Bijlage, 2019.</t>
  </si>
  <si>
    <t>NEN-EN 1993-1-2 (Eurocode 3. Ontwerp en berekening van staalconstructies. Deel 1-2. Algemene regels. Ontwerp en berekening van constructies bij brand), 2005 + C2, 2011 + Nationale Bijlage, 2015.</t>
  </si>
  <si>
    <t>NEN 6068:2020/A1:2023, Bepaling van de weerstand tegen branddoorslag en brandoverslag tussen ruimten.</t>
  </si>
  <si>
    <t xml:space="preserve">NEN 6069: 2022, Beproeving en klassering van de brandwerendheid van bouwdelen en bouwproducten.						
						</t>
  </si>
  <si>
    <t xml:space="preserve">M. Law en T. O’Brien, Fire safety of bare external structural steel, London 1981. 						
						</t>
  </si>
  <si>
    <t xml:space="preserve"> </t>
  </si>
  <si>
    <r>
      <t>lengte brandruimte (galerijgevel), w</t>
    </r>
    <r>
      <rPr>
        <vertAlign val="subscript"/>
        <sz val="10"/>
        <color theme="1"/>
        <rFont val="Arial"/>
        <family val="2"/>
      </rPr>
      <t>1</t>
    </r>
    <r>
      <rPr>
        <sz val="10"/>
        <color theme="1"/>
        <rFont val="Arial"/>
        <family val="2"/>
      </rPr>
      <t xml:space="preserve"> =</t>
    </r>
  </si>
  <si>
    <r>
      <t>breedte brandruimte (loodrecht op gevel), w</t>
    </r>
    <r>
      <rPr>
        <vertAlign val="subscript"/>
        <sz val="10"/>
        <color theme="1"/>
        <rFont val="Arial"/>
        <family val="2"/>
      </rPr>
      <t>2</t>
    </r>
    <r>
      <rPr>
        <sz val="10"/>
        <color theme="1"/>
        <rFont val="Arial"/>
        <family val="2"/>
      </rPr>
      <t xml:space="preserve"> =</t>
    </r>
  </si>
  <si>
    <r>
      <t>hoogte brandruimte, h</t>
    </r>
    <r>
      <rPr>
        <vertAlign val="subscript"/>
        <sz val="10"/>
        <color theme="1"/>
        <rFont val="Arial"/>
        <family val="2"/>
      </rPr>
      <t>brandruimte</t>
    </r>
    <r>
      <rPr>
        <sz val="10"/>
        <color theme="1"/>
        <rFont val="Arial"/>
        <family val="2"/>
      </rPr>
      <t xml:space="preserve"> = </t>
    </r>
  </si>
  <si>
    <r>
      <t>breedte raamopening, w</t>
    </r>
    <r>
      <rPr>
        <vertAlign val="subscript"/>
        <sz val="10"/>
        <color theme="1"/>
        <rFont val="Arial"/>
        <family val="2"/>
      </rPr>
      <t>t</t>
    </r>
    <r>
      <rPr>
        <sz val="10"/>
        <color theme="1"/>
        <rFont val="Arial"/>
        <family val="2"/>
      </rPr>
      <t xml:space="preserve"> = </t>
    </r>
  </si>
  <si>
    <r>
      <t>hoogte raamopening, h</t>
    </r>
    <r>
      <rPr>
        <vertAlign val="subscript"/>
        <sz val="10"/>
        <color theme="1"/>
        <rFont val="Arial"/>
        <family val="2"/>
      </rPr>
      <t>eq</t>
    </r>
    <r>
      <rPr>
        <sz val="10"/>
        <color theme="1"/>
        <rFont val="Arial"/>
        <family val="2"/>
      </rPr>
      <t xml:space="preserve"> = </t>
    </r>
  </si>
  <si>
    <r>
      <t>ontwerp vuurbelasting, q</t>
    </r>
    <r>
      <rPr>
        <vertAlign val="subscript"/>
        <sz val="10"/>
        <color theme="1"/>
        <rFont val="Arial"/>
        <family val="2"/>
      </rPr>
      <t>f;d</t>
    </r>
    <r>
      <rPr>
        <sz val="10"/>
        <color theme="1"/>
        <rFont val="Arial"/>
        <family val="2"/>
      </rPr>
      <t xml:space="preserve"> = </t>
    </r>
  </si>
  <si>
    <r>
      <t>positie voorzijde kolom t.o.v. raam, L</t>
    </r>
    <r>
      <rPr>
        <vertAlign val="subscript"/>
        <sz val="10"/>
        <color theme="1"/>
        <rFont val="Arial"/>
        <family val="2"/>
      </rPr>
      <t>kolom</t>
    </r>
    <r>
      <rPr>
        <sz val="10"/>
        <color theme="1"/>
        <rFont val="Arial"/>
        <family val="2"/>
      </rPr>
      <t xml:space="preserve"> =</t>
    </r>
  </si>
  <si>
    <r>
      <t>hoogte kolom loodrecht op raam, d</t>
    </r>
    <r>
      <rPr>
        <vertAlign val="subscript"/>
        <sz val="10"/>
        <color theme="1"/>
        <rFont val="Arial"/>
        <family val="2"/>
      </rPr>
      <t>1</t>
    </r>
    <r>
      <rPr>
        <sz val="10"/>
        <color theme="1"/>
        <rFont val="Arial"/>
        <family val="2"/>
      </rPr>
      <t xml:space="preserve"> =</t>
    </r>
  </si>
  <si>
    <r>
      <t>breedte kolom // raam, d</t>
    </r>
    <r>
      <rPr>
        <vertAlign val="subscript"/>
        <sz val="10"/>
        <color theme="1"/>
        <rFont val="Arial"/>
        <family val="2"/>
      </rPr>
      <t>2</t>
    </r>
    <r>
      <rPr>
        <sz val="10"/>
        <color theme="1"/>
        <rFont val="Arial"/>
        <family val="2"/>
      </rPr>
      <t xml:space="preserve"> =</t>
    </r>
  </si>
  <si>
    <r>
      <t>breedte galerij = afstand tot voorzijde kolom, W</t>
    </r>
    <r>
      <rPr>
        <vertAlign val="subscript"/>
        <sz val="10"/>
        <color theme="1"/>
        <rFont val="Arial"/>
        <family val="2"/>
      </rPr>
      <t>a</t>
    </r>
    <r>
      <rPr>
        <sz val="10"/>
        <color theme="1"/>
        <rFont val="Arial"/>
        <family val="2"/>
      </rPr>
      <t xml:space="preserve"> = </t>
    </r>
  </si>
  <si>
    <t>°C</t>
  </si>
  <si>
    <t>m</t>
  </si>
  <si>
    <r>
      <t>MJ/m</t>
    </r>
    <r>
      <rPr>
        <vertAlign val="superscript"/>
        <sz val="10"/>
        <color theme="1"/>
        <rFont val="Arial"/>
        <family val="2"/>
      </rPr>
      <t>2</t>
    </r>
  </si>
  <si>
    <r>
      <rPr>
        <b/>
        <sz val="10"/>
        <color theme="1"/>
        <rFont val="Arial"/>
        <family val="2"/>
      </rPr>
      <t>maximale staaltemperatuur galerijkolom</t>
    </r>
    <r>
      <rPr>
        <sz val="10"/>
        <color theme="1"/>
        <rFont val="Arial"/>
        <family val="2"/>
      </rPr>
      <t>, T</t>
    </r>
    <r>
      <rPr>
        <vertAlign val="subscript"/>
        <sz val="10"/>
        <color theme="1"/>
        <rFont val="Arial"/>
        <family val="2"/>
      </rPr>
      <t>m</t>
    </r>
    <r>
      <rPr>
        <sz val="10"/>
        <color theme="1"/>
        <rFont val="Arial"/>
        <family val="2"/>
      </rPr>
      <t xml:space="preserve"> =</t>
    </r>
  </si>
  <si>
    <t xml:space="preserve">M. Haller et al., Development of design rules for the behaviour of external steel structures (ECSC Research 7210 PR 380, final report), Brussels 2006. </t>
  </si>
  <si>
    <t>A.F. Hamerlinck, Fire. Fire safety and fire resistant design of steel structures for buildings according to Eurocode 3 (Steel Design 2), Bouwen met Staal, Zoetermeer 2021, ISBN 978-90-75146-04-2,
formaat 23x25 cm, 164 p., https://publicaties.bouwenmetstaal.nl/10005/Fire-(Eurocode-3)/.</t>
  </si>
  <si>
    <t xml:space="preserve">• </t>
  </si>
  <si>
    <t xml:space="preserve">De rekentool is gebasseerd op de 'Law'-methode, opgenomen in bijlagen B van NEN-EN 1991-1-2 en NEN-EN 1993-1-2. Deze methode is ontwikkeld door Margret Law en Turlogh O'Brien in de jaren '80. Het gebruikt gegevens over ruimteafmetingen, gevelopeningen en brandbaar materiaal om de thermische belasting op een staalconstructie buiten de brandruimte te berekenen. Het houdt rekening met een volledig ontwikkelde brand, waarbij de ramen zijn gesprongen en er uitslaande vlammen zijn. Het model beoordeelt twee situaties voor de thermische belasting op staalconstructies: direct contact met vlammen en geen direct vlamcontact.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</si>
</sst>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33">
    <font>
      <sz val="12"/>
      <color theme="1"/>
      <name val="Calibri"/>
      <family val="2"/>
      <scheme val="minor"/>
    </font>
    <font>
      <sz val="12"/>
      <color rgb="FFFF0000"/>
      <name val="Calibri"/>
      <family val="2"/>
      <scheme val="minor"/>
    </font>
    <font>
      <sz val="10"/>
      <color theme="1"/>
      <name val="Helvetica"/>
      <family val="2"/>
    </font>
    <font>
      <sz val="12"/>
      <color theme="1"/>
      <name val="Symbol"/>
      <charset val="2"/>
    </font>
    <font>
      <vertAlign val="subscript"/>
      <sz val="12"/>
      <color theme="1"/>
      <name val="Calibri (Hoofdtekst)"/>
    </font>
    <font>
      <sz val="12"/>
      <color theme="1"/>
      <name val="Calibri"/>
      <family val="2"/>
      <charset val="2"/>
    </font>
    <font>
      <vertAlign val="superscript"/>
      <sz val="12"/>
      <color theme="1"/>
      <name val="Calibri (Hoofdtekst)"/>
    </font>
    <font>
      <vertAlign val="subscript"/>
      <sz val="10"/>
      <color theme="1"/>
      <name val="Helvetica"/>
      <family val="2"/>
    </font>
    <font>
      <sz val="12"/>
      <color theme="1"/>
      <name val="Times"/>
      <family val="1"/>
    </font>
    <font>
      <sz val="8"/>
      <color theme="1"/>
      <name val="Times"/>
      <family val="1"/>
    </font>
    <font>
      <vertAlign val="superscript"/>
      <sz val="10"/>
      <color theme="1"/>
      <name val="Helvetica"/>
      <family val="2"/>
    </font>
    <font>
      <sz val="10"/>
      <color theme="1"/>
      <name val="Symbol"/>
      <charset val="2"/>
    </font>
    <font>
      <sz val="12"/>
      <color theme="1"/>
      <name val="Calibri"/>
      <family val="2"/>
      <charset val="2"/>
      <scheme val="minor"/>
    </font>
    <font>
      <sz val="10"/>
      <name val="Arial"/>
      <family val="2"/>
    </font>
    <font>
      <vertAlign val="subscript"/>
      <sz val="10"/>
      <name val="Arial"/>
      <family val="2"/>
    </font>
    <font>
      <vertAlign val="subscript"/>
      <sz val="12"/>
      <color theme="1"/>
      <name val="Calibri"/>
      <family val="2"/>
    </font>
    <font>
      <vertAlign val="subscript"/>
      <sz val="12"/>
      <color theme="1"/>
      <name val="Times"/>
      <family val="1"/>
    </font>
    <font>
      <vertAlign val="subscript"/>
      <sz val="12"/>
      <color theme="1"/>
      <name val="Calibri"/>
      <family val="2"/>
      <scheme val="minor"/>
    </font>
    <font>
      <sz val="12"/>
      <name val="Calibri"/>
      <family val="2"/>
      <scheme val="minor"/>
    </font>
    <font>
      <sz val="11"/>
      <color rgb="FF9C5700"/>
      <name val="Calibri"/>
      <family val="2"/>
      <scheme val="minor"/>
    </font>
    <font>
      <sz val="11"/>
      <name val="Calibri"/>
      <family val="2"/>
      <scheme val="minor"/>
    </font>
    <font>
      <b/>
      <sz val="14"/>
      <color theme="1"/>
      <name val="Calibri"/>
      <family val="2"/>
      <scheme val="minor"/>
    </font>
    <font>
      <b/>
      <sz val="14"/>
      <name val="Arial"/>
      <family val="2"/>
    </font>
    <font>
      <b/>
      <sz val="12"/>
      <name val="Arial"/>
      <family val="2"/>
    </font>
    <font>
      <sz val="14"/>
      <color theme="1"/>
      <name val="Arial"/>
      <family val="2"/>
    </font>
    <font>
      <sz val="10"/>
      <color theme="1"/>
      <name val="Arial"/>
      <family val="2"/>
    </font>
    <font>
      <sz val="12"/>
      <color theme="1"/>
      <name val="Arial"/>
      <family val="2"/>
    </font>
    <font>
      <vertAlign val="subscript"/>
      <sz val="10"/>
      <color theme="1"/>
      <name val="Arial"/>
      <family val="2"/>
    </font>
    <font>
      <b/>
      <sz val="10"/>
      <name val="Arial"/>
      <family val="2"/>
    </font>
    <font>
      <sz val="10"/>
      <color rgb="FFFF0000"/>
      <name val="Arial"/>
      <family val="2"/>
    </font>
    <font>
      <vertAlign val="superscript"/>
      <sz val="10"/>
      <color theme="1"/>
      <name val="Arial"/>
      <family val="2"/>
    </font>
    <font>
      <sz val="10"/>
      <color rgb="FF0000FF"/>
      <name val="Arial"/>
      <family val="2"/>
    </font>
    <font>
      <b/>
      <sz val="10"/>
      <color theme="1"/>
      <name val="Arial"/>
      <family val="2"/>
    </font>
  </fonts>
  <fills count="6">
    <fill>
      <patternFill patternType="none"/>
    </fill>
    <fill>
      <patternFill patternType="gray125"/>
    </fill>
    <fill>
      <patternFill patternType="solid">
        <fgColor theme="7" tint="0.59999389629810485"/>
        <bgColor indexed="64"/>
      </patternFill>
    </fill>
    <fill>
      <patternFill patternType="solid">
        <fgColor rgb="FFFFEB9C"/>
      </patternFill>
    </fill>
    <fill>
      <patternFill patternType="solid">
        <fgColor theme="5" tint="0.39997558519241921"/>
        <bgColor indexed="64"/>
      </patternFill>
    </fill>
    <fill>
      <patternFill patternType="solid">
        <fgColor theme="0" tint="-4.9989318521683403E-2"/>
        <bgColor indexed="64"/>
      </patternFill>
    </fill>
  </fills>
  <borders count="27">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hair">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19" fillId="3" borderId="0" applyNumberFormat="0" applyBorder="0" applyAlignment="0" applyProtection="0"/>
  </cellStyleXfs>
  <cellXfs count="78">
    <xf numFmtId="0" fontId="0" fillId="0" borderId="0" xfId="0"/>
    <xf numFmtId="0" fontId="2" fillId="0" borderId="0" xfId="0" applyFont="1"/>
    <xf numFmtId="0" fontId="5" fillId="0" borderId="0" xfId="0" applyFont="1"/>
    <xf numFmtId="164" fontId="0" fillId="0" borderId="0" xfId="0" applyNumberFormat="1"/>
    <xf numFmtId="2" fontId="0" fillId="0" borderId="0" xfId="0" applyNumberFormat="1"/>
    <xf numFmtId="1" fontId="0" fillId="0" borderId="0" xfId="0" applyNumberFormat="1"/>
    <xf numFmtId="0" fontId="8" fillId="0" borderId="0" xfId="0" applyFont="1"/>
    <xf numFmtId="0" fontId="12" fillId="0" borderId="0" xfId="0" applyFont="1"/>
    <xf numFmtId="0" fontId="13" fillId="0" borderId="1" xfId="0" applyFont="1" applyBorder="1"/>
    <xf numFmtId="0" fontId="13" fillId="0" borderId="2" xfId="0" applyFont="1" applyBorder="1" applyAlignment="1">
      <alignment horizontal="left"/>
    </xf>
    <xf numFmtId="0" fontId="13" fillId="0" borderId="3" xfId="0" applyFont="1" applyBorder="1"/>
    <xf numFmtId="0" fontId="13" fillId="0" borderId="4" xfId="0" applyFont="1" applyBorder="1" applyAlignment="1">
      <alignment horizontal="left"/>
    </xf>
    <xf numFmtId="0" fontId="13" fillId="0" borderId="6" xfId="0" applyFont="1" applyBorder="1"/>
    <xf numFmtId="0" fontId="13" fillId="0" borderId="0" xfId="0" applyFont="1"/>
    <xf numFmtId="0" fontId="13" fillId="0" borderId="7" xfId="0" applyFont="1" applyBorder="1" applyAlignment="1">
      <alignment horizontal="center"/>
    </xf>
    <xf numFmtId="165" fontId="13" fillId="0" borderId="7" xfId="0" applyNumberFormat="1" applyFont="1" applyBorder="1" applyAlignment="1">
      <alignment horizontal="center"/>
    </xf>
    <xf numFmtId="0" fontId="13" fillId="0" borderId="8" xfId="0" applyFont="1" applyBorder="1" applyAlignment="1">
      <alignment horizontal="center"/>
    </xf>
    <xf numFmtId="165" fontId="13" fillId="0" borderId="8" xfId="0" applyNumberFormat="1" applyFont="1" applyBorder="1" applyAlignment="1">
      <alignment horizontal="center"/>
    </xf>
    <xf numFmtId="165" fontId="13" fillId="0" borderId="9" xfId="0" applyNumberFormat="1" applyFont="1" applyBorder="1" applyAlignment="1">
      <alignment horizontal="center"/>
    </xf>
    <xf numFmtId="0" fontId="13" fillId="0" borderId="10" xfId="0" applyFont="1" applyBorder="1"/>
    <xf numFmtId="0" fontId="13" fillId="0" borderId="11" xfId="0" applyFont="1" applyBorder="1"/>
    <xf numFmtId="1" fontId="13" fillId="0" borderId="8" xfId="0" applyNumberFormat="1" applyFont="1" applyBorder="1" applyAlignment="1">
      <alignment horizontal="center"/>
    </xf>
    <xf numFmtId="1" fontId="13" fillId="0" borderId="12" xfId="0" applyNumberFormat="1" applyFont="1" applyBorder="1" applyAlignment="1">
      <alignment horizontal="center"/>
    </xf>
    <xf numFmtId="1" fontId="0" fillId="0" borderId="13" xfId="0" applyNumberFormat="1" applyBorder="1"/>
    <xf numFmtId="0" fontId="0" fillId="0" borderId="15" xfId="0" applyBorder="1"/>
    <xf numFmtId="0" fontId="3" fillId="0" borderId="0" xfId="0" applyFont="1"/>
    <xf numFmtId="0" fontId="18" fillId="0" borderId="0" xfId="0" applyFont="1"/>
    <xf numFmtId="0" fontId="1" fillId="0" borderId="0" xfId="0" applyFont="1"/>
    <xf numFmtId="165" fontId="0" fillId="0" borderId="0" xfId="0" applyNumberFormat="1"/>
    <xf numFmtId="1" fontId="1" fillId="0" borderId="13" xfId="0" applyNumberFormat="1" applyFont="1" applyBorder="1"/>
    <xf numFmtId="0" fontId="1" fillId="0" borderId="14" xfId="0" applyFont="1" applyBorder="1"/>
    <xf numFmtId="0" fontId="1" fillId="0" borderId="15" xfId="0" applyFont="1" applyBorder="1"/>
    <xf numFmtId="0" fontId="20" fillId="3" borderId="0" xfId="1" applyFont="1"/>
    <xf numFmtId="165" fontId="0" fillId="4" borderId="13" xfId="0" applyNumberFormat="1" applyFill="1" applyBorder="1"/>
    <xf numFmtId="0" fontId="0" fillId="4" borderId="15" xfId="0" applyFill="1" applyBorder="1"/>
    <xf numFmtId="0" fontId="1" fillId="0" borderId="13" xfId="0" applyFont="1" applyBorder="1"/>
    <xf numFmtId="165" fontId="0" fillId="4" borderId="16" xfId="0" applyNumberFormat="1" applyFill="1" applyBorder="1"/>
    <xf numFmtId="0" fontId="20" fillId="3" borderId="5" xfId="1" applyFont="1" applyBorder="1"/>
    <xf numFmtId="0" fontId="21" fillId="0" borderId="1" xfId="0" applyFont="1" applyBorder="1"/>
    <xf numFmtId="0" fontId="0" fillId="0" borderId="2" xfId="0" applyBorder="1"/>
    <xf numFmtId="0" fontId="0" fillId="0" borderId="17" xfId="0" applyBorder="1"/>
    <xf numFmtId="0" fontId="21" fillId="0" borderId="18" xfId="0" applyFont="1" applyBorder="1"/>
    <xf numFmtId="0" fontId="0" fillId="0" borderId="19" xfId="0" applyBorder="1"/>
    <xf numFmtId="0" fontId="0" fillId="0" borderId="20" xfId="0" applyBorder="1"/>
    <xf numFmtId="0" fontId="1" fillId="2" borderId="0" xfId="0" applyFont="1" applyFill="1"/>
    <xf numFmtId="2" fontId="31" fillId="5" borderId="0" xfId="0" applyNumberFormat="1" applyFont="1" applyFill="1" applyProtection="1">
      <protection locked="0"/>
    </xf>
    <xf numFmtId="3" fontId="31" fillId="5" borderId="0" xfId="0" applyNumberFormat="1" applyFont="1" applyFill="1" applyProtection="1">
      <protection locked="0"/>
    </xf>
    <xf numFmtId="0" fontId="25" fillId="0" borderId="0" xfId="0" applyFont="1" applyAlignment="1">
      <alignment wrapText="1"/>
    </xf>
    <xf numFmtId="0" fontId="25" fillId="0" borderId="0" xfId="0" applyFont="1"/>
    <xf numFmtId="0" fontId="23" fillId="0" borderId="0" xfId="0" applyFont="1"/>
    <xf numFmtId="0" fontId="25" fillId="0" borderId="0" xfId="0" applyFont="1" applyAlignment="1">
      <alignment vertical="top" wrapText="1"/>
    </xf>
    <xf numFmtId="0" fontId="13" fillId="0" borderId="0" xfId="0" applyFont="1" applyAlignment="1">
      <alignment vertical="top"/>
    </xf>
    <xf numFmtId="0" fontId="0" fillId="0" borderId="0" xfId="0" applyAlignment="1">
      <alignment vertical="top" wrapText="1"/>
    </xf>
    <xf numFmtId="0" fontId="26" fillId="0" borderId="0" xfId="0" applyFont="1" applyAlignment="1">
      <alignment vertical="top" wrapText="1"/>
    </xf>
    <xf numFmtId="0" fontId="25" fillId="0" borderId="0" xfId="0" applyFont="1" applyAlignment="1">
      <alignment vertical="top"/>
    </xf>
    <xf numFmtId="0" fontId="28" fillId="0" borderId="0" xfId="0" applyFont="1"/>
    <xf numFmtId="0" fontId="29" fillId="0" borderId="0" xfId="0" applyFont="1"/>
    <xf numFmtId="1" fontId="28" fillId="0" borderId="0" xfId="0" applyNumberFormat="1" applyFont="1" applyAlignment="1">
      <alignment horizontal="right"/>
    </xf>
    <xf numFmtId="0" fontId="13" fillId="0" borderId="0" xfId="0" applyFont="1" applyAlignment="1">
      <alignment horizontal="left"/>
    </xf>
    <xf numFmtId="165" fontId="13" fillId="0" borderId="22" xfId="0" applyNumberFormat="1" applyFont="1" applyBorder="1" applyAlignment="1">
      <alignment horizontal="center"/>
    </xf>
    <xf numFmtId="1" fontId="13" fillId="0" borderId="9" xfId="0" applyNumberFormat="1" applyFont="1" applyBorder="1" applyAlignment="1">
      <alignment horizontal="center"/>
    </xf>
    <xf numFmtId="1" fontId="13" fillId="0" borderId="23" xfId="0" applyNumberFormat="1" applyFont="1" applyBorder="1" applyAlignment="1">
      <alignment horizontal="center"/>
    </xf>
    <xf numFmtId="0" fontId="13" fillId="0" borderId="18" xfId="0" applyFont="1" applyBorder="1"/>
    <xf numFmtId="0" fontId="13" fillId="0" borderId="19" xfId="0" applyFont="1" applyBorder="1"/>
    <xf numFmtId="1" fontId="13" fillId="0" borderId="24" xfId="0" applyNumberFormat="1" applyFont="1" applyBorder="1" applyAlignment="1">
      <alignment horizontal="center"/>
    </xf>
    <xf numFmtId="1" fontId="13" fillId="0" borderId="25" xfId="0" applyNumberFormat="1" applyFont="1" applyBorder="1" applyAlignment="1">
      <alignment horizontal="center"/>
    </xf>
    <xf numFmtId="0" fontId="13" fillId="0" borderId="16" xfId="0" applyFont="1" applyBorder="1" applyAlignment="1">
      <alignment horizontal="center"/>
    </xf>
    <xf numFmtId="0" fontId="13" fillId="0" borderId="26" xfId="0" applyFont="1" applyBorder="1" applyAlignment="1">
      <alignment horizontal="center"/>
    </xf>
    <xf numFmtId="0" fontId="22" fillId="0" borderId="0" xfId="0" applyFont="1" applyAlignment="1">
      <alignment vertical="top" wrapText="1"/>
    </xf>
    <xf numFmtId="0" fontId="24" fillId="0" borderId="0" xfId="0" applyFont="1" applyAlignment="1">
      <alignment vertical="top" wrapText="1"/>
    </xf>
    <xf numFmtId="0" fontId="13" fillId="0" borderId="0" xfId="0" applyFont="1" applyAlignment="1">
      <alignment vertical="top" wrapText="1"/>
    </xf>
    <xf numFmtId="0" fontId="25" fillId="0" borderId="0" xfId="0" applyFont="1" applyAlignment="1">
      <alignment vertical="top" wrapText="1"/>
    </xf>
    <xf numFmtId="0" fontId="0" fillId="0" borderId="0" xfId="0" applyAlignment="1">
      <alignment vertical="top" wrapText="1"/>
    </xf>
    <xf numFmtId="0" fontId="26" fillId="0" borderId="0" xfId="0" applyFont="1" applyAlignment="1">
      <alignment vertical="top" wrapText="1"/>
    </xf>
    <xf numFmtId="0" fontId="13" fillId="0" borderId="21" xfId="0" applyFont="1" applyBorder="1" applyAlignment="1">
      <alignment horizontal="center"/>
    </xf>
    <xf numFmtId="0" fontId="0" fillId="0" borderId="2" xfId="0" applyBorder="1" applyAlignment="1">
      <alignment horizontal="center"/>
    </xf>
    <xf numFmtId="0" fontId="0" fillId="0" borderId="2" xfId="0" applyBorder="1"/>
    <xf numFmtId="0" fontId="0" fillId="0" borderId="17" xfId="0" applyBorder="1"/>
  </cellXfs>
  <cellStyles count="2">
    <cellStyle name="Neutraal" xfId="1" builtinId="28"/>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7</xdr:col>
      <xdr:colOff>18619</xdr:colOff>
      <xdr:row>0</xdr:row>
      <xdr:rowOff>6969</xdr:rowOff>
    </xdr:from>
    <xdr:to>
      <xdr:col>7</xdr:col>
      <xdr:colOff>1170619</xdr:colOff>
      <xdr:row>5</xdr:row>
      <xdr:rowOff>159902</xdr:rowOff>
    </xdr:to>
    <xdr:pic>
      <xdr:nvPicPr>
        <xdr:cNvPr id="2" name="Afbeelding 1">
          <a:extLst>
            <a:ext uri="{FF2B5EF4-FFF2-40B4-BE49-F238E27FC236}">
              <a16:creationId xmlns:a16="http://schemas.microsoft.com/office/drawing/2014/main" id="{9C0B8250-C6F9-73F4-FDFB-0C4AD253B04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39352" y="6969"/>
          <a:ext cx="1152000"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810077</xdr:colOff>
      <xdr:row>47</xdr:row>
      <xdr:rowOff>163284</xdr:rowOff>
    </xdr:from>
    <xdr:to>
      <xdr:col>7</xdr:col>
      <xdr:colOff>372413</xdr:colOff>
      <xdr:row>81</xdr:row>
      <xdr:rowOff>8467</xdr:rowOff>
    </xdr:to>
    <xdr:pic>
      <xdr:nvPicPr>
        <xdr:cNvPr id="5" name="Afbeelding 4" descr="Afbeelding met tekst, diagram, schermopname, Parallel&#10;&#10;Automatisch gegenereerde beschrijving">
          <a:extLst>
            <a:ext uri="{FF2B5EF4-FFF2-40B4-BE49-F238E27FC236}">
              <a16:creationId xmlns:a16="http://schemas.microsoft.com/office/drawing/2014/main" id="{EBBC36E2-ABC2-7496-34A7-5A6643720121}"/>
            </a:ext>
          </a:extLst>
        </xdr:cNvPr>
        <xdr:cNvPicPr>
          <a:picLocks noChangeAspect="1"/>
        </xdr:cNvPicPr>
      </xdr:nvPicPr>
      <xdr:blipFill>
        <a:blip xmlns:r="http://schemas.openxmlformats.org/officeDocument/2006/relationships" r:embed="rId2"/>
        <a:stretch>
          <a:fillRect/>
        </a:stretch>
      </xdr:blipFill>
      <xdr:spPr>
        <a:xfrm>
          <a:off x="954010" y="7571617"/>
          <a:ext cx="4439136" cy="56025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93823</xdr:rowOff>
    </xdr:from>
    <xdr:to>
      <xdr:col>4</xdr:col>
      <xdr:colOff>318638</xdr:colOff>
      <xdr:row>29</xdr:row>
      <xdr:rowOff>184150</xdr:rowOff>
    </xdr:to>
    <xdr:pic>
      <xdr:nvPicPr>
        <xdr:cNvPr id="3" name="Afbeelding 2">
          <a:extLst>
            <a:ext uri="{FF2B5EF4-FFF2-40B4-BE49-F238E27FC236}">
              <a16:creationId xmlns:a16="http://schemas.microsoft.com/office/drawing/2014/main" id="{1A370472-22BC-3242-909D-7DCBC5B0C4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7823"/>
          <a:ext cx="3795263" cy="690402"/>
        </a:xfrm>
        <a:prstGeom prst="rect">
          <a:avLst/>
        </a:prstGeom>
      </xdr:spPr>
    </xdr:pic>
    <xdr:clientData/>
  </xdr:twoCellAnchor>
  <xdr:twoCellAnchor editAs="oneCell">
    <xdr:from>
      <xdr:col>0</xdr:col>
      <xdr:colOff>89647</xdr:colOff>
      <xdr:row>18</xdr:row>
      <xdr:rowOff>0</xdr:rowOff>
    </xdr:from>
    <xdr:to>
      <xdr:col>0</xdr:col>
      <xdr:colOff>864347</xdr:colOff>
      <xdr:row>20</xdr:row>
      <xdr:rowOff>16663</xdr:rowOff>
    </xdr:to>
    <xdr:pic>
      <xdr:nvPicPr>
        <xdr:cNvPr id="5" name="Afbeelding 4">
          <a:extLst>
            <a:ext uri="{FF2B5EF4-FFF2-40B4-BE49-F238E27FC236}">
              <a16:creationId xmlns:a16="http://schemas.microsoft.com/office/drawing/2014/main" id="{DA67578E-9F98-294F-B66E-14BA2CE7B8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647" y="3440206"/>
          <a:ext cx="774700" cy="420075"/>
        </a:xfrm>
        <a:prstGeom prst="rect">
          <a:avLst/>
        </a:prstGeom>
      </xdr:spPr>
    </xdr:pic>
    <xdr:clientData/>
  </xdr:twoCellAnchor>
  <xdr:twoCellAnchor editAs="oneCell">
    <xdr:from>
      <xdr:col>7</xdr:col>
      <xdr:colOff>0</xdr:colOff>
      <xdr:row>25</xdr:row>
      <xdr:rowOff>0</xdr:rowOff>
    </xdr:from>
    <xdr:to>
      <xdr:col>8</xdr:col>
      <xdr:colOff>304800</xdr:colOff>
      <xdr:row>26</xdr:row>
      <xdr:rowOff>35660</xdr:rowOff>
    </xdr:to>
    <xdr:pic>
      <xdr:nvPicPr>
        <xdr:cNvPr id="7" name="Afbeelding 6">
          <a:extLst>
            <a:ext uri="{FF2B5EF4-FFF2-40B4-BE49-F238E27FC236}">
              <a16:creationId xmlns:a16="http://schemas.microsoft.com/office/drawing/2014/main" id="{0ED97E98-3C01-5C44-8BAA-45BFCFDC80C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8500" y="3987800"/>
          <a:ext cx="1130300" cy="276961"/>
        </a:xfrm>
        <a:prstGeom prst="rect">
          <a:avLst/>
        </a:prstGeom>
      </xdr:spPr>
    </xdr:pic>
    <xdr:clientData/>
  </xdr:twoCellAnchor>
  <xdr:twoCellAnchor editAs="oneCell">
    <xdr:from>
      <xdr:col>0</xdr:col>
      <xdr:colOff>0</xdr:colOff>
      <xdr:row>33</xdr:row>
      <xdr:rowOff>25400</xdr:rowOff>
    </xdr:from>
    <xdr:to>
      <xdr:col>3</xdr:col>
      <xdr:colOff>673100</xdr:colOff>
      <xdr:row>35</xdr:row>
      <xdr:rowOff>27787</xdr:rowOff>
    </xdr:to>
    <xdr:pic>
      <xdr:nvPicPr>
        <xdr:cNvPr id="9" name="Afbeelding 8">
          <a:extLst>
            <a:ext uri="{FF2B5EF4-FFF2-40B4-BE49-F238E27FC236}">
              <a16:creationId xmlns:a16="http://schemas.microsoft.com/office/drawing/2014/main" id="{B62C157A-1E54-5E4D-B75D-564DDE23673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6591300"/>
          <a:ext cx="3289300" cy="408786"/>
        </a:xfrm>
        <a:prstGeom prst="rect">
          <a:avLst/>
        </a:prstGeom>
      </xdr:spPr>
    </xdr:pic>
    <xdr:clientData/>
  </xdr:twoCellAnchor>
  <xdr:twoCellAnchor editAs="oneCell">
    <xdr:from>
      <xdr:col>3</xdr:col>
      <xdr:colOff>0</xdr:colOff>
      <xdr:row>37</xdr:row>
      <xdr:rowOff>0</xdr:rowOff>
    </xdr:from>
    <xdr:to>
      <xdr:col>4</xdr:col>
      <xdr:colOff>482600</xdr:colOff>
      <xdr:row>38</xdr:row>
      <xdr:rowOff>5964</xdr:rowOff>
    </xdr:to>
    <xdr:pic>
      <xdr:nvPicPr>
        <xdr:cNvPr id="11" name="Afbeelding 10">
          <a:extLst>
            <a:ext uri="{FF2B5EF4-FFF2-40B4-BE49-F238E27FC236}">
              <a16:creationId xmlns:a16="http://schemas.microsoft.com/office/drawing/2014/main" id="{78C6B519-F2E4-9E4B-B1FD-3BB794F6BB8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16200" y="6489700"/>
          <a:ext cx="1308100" cy="247263"/>
        </a:xfrm>
        <a:prstGeom prst="rect">
          <a:avLst/>
        </a:prstGeom>
      </xdr:spPr>
    </xdr:pic>
    <xdr:clientData/>
  </xdr:twoCellAnchor>
  <xdr:twoCellAnchor editAs="oneCell">
    <xdr:from>
      <xdr:col>0</xdr:col>
      <xdr:colOff>0</xdr:colOff>
      <xdr:row>39</xdr:row>
      <xdr:rowOff>0</xdr:rowOff>
    </xdr:from>
    <xdr:to>
      <xdr:col>1</xdr:col>
      <xdr:colOff>241300</xdr:colOff>
      <xdr:row>41</xdr:row>
      <xdr:rowOff>106542</xdr:rowOff>
    </xdr:to>
    <xdr:pic>
      <xdr:nvPicPr>
        <xdr:cNvPr id="13" name="Afbeelding 12">
          <a:extLst>
            <a:ext uri="{FF2B5EF4-FFF2-40B4-BE49-F238E27FC236}">
              <a16:creationId xmlns:a16="http://schemas.microsoft.com/office/drawing/2014/main" id="{9EC700E6-DC14-A448-8435-71B7AAB8881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6934200"/>
          <a:ext cx="1206500" cy="512943"/>
        </a:xfrm>
        <a:prstGeom prst="rect">
          <a:avLst/>
        </a:prstGeom>
      </xdr:spPr>
    </xdr:pic>
    <xdr:clientData/>
  </xdr:twoCellAnchor>
  <xdr:twoCellAnchor editAs="oneCell">
    <xdr:from>
      <xdr:col>0</xdr:col>
      <xdr:colOff>0</xdr:colOff>
      <xdr:row>49</xdr:row>
      <xdr:rowOff>158262</xdr:rowOff>
    </xdr:from>
    <xdr:to>
      <xdr:col>3</xdr:col>
      <xdr:colOff>63500</xdr:colOff>
      <xdr:row>50</xdr:row>
      <xdr:rowOff>186957</xdr:rowOff>
    </xdr:to>
    <xdr:pic>
      <xdr:nvPicPr>
        <xdr:cNvPr id="15" name="Afbeelding 14">
          <a:extLst>
            <a:ext uri="{FF2B5EF4-FFF2-40B4-BE49-F238E27FC236}">
              <a16:creationId xmlns:a16="http://schemas.microsoft.com/office/drawing/2014/main" id="{E2B4F5FC-81EA-D049-9861-8B2C6D6FAEE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0165862"/>
          <a:ext cx="2679700" cy="231897"/>
        </a:xfrm>
        <a:prstGeom prst="rect">
          <a:avLst/>
        </a:prstGeom>
      </xdr:spPr>
    </xdr:pic>
    <xdr:clientData/>
  </xdr:twoCellAnchor>
  <xdr:twoCellAnchor editAs="oneCell">
    <xdr:from>
      <xdr:col>0</xdr:col>
      <xdr:colOff>0</xdr:colOff>
      <xdr:row>53</xdr:row>
      <xdr:rowOff>179646</xdr:rowOff>
    </xdr:from>
    <xdr:to>
      <xdr:col>3</xdr:col>
      <xdr:colOff>152400</xdr:colOff>
      <xdr:row>54</xdr:row>
      <xdr:rowOff>177797</xdr:rowOff>
    </xdr:to>
    <xdr:pic>
      <xdr:nvPicPr>
        <xdr:cNvPr id="17" name="Afbeelding 16">
          <a:extLst>
            <a:ext uri="{FF2B5EF4-FFF2-40B4-BE49-F238E27FC236}">
              <a16:creationId xmlns:a16="http://schemas.microsoft.com/office/drawing/2014/main" id="{B04261BA-4373-BD4C-BF1B-777AC1C9B04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9679246"/>
          <a:ext cx="2768600" cy="201353"/>
        </a:xfrm>
        <a:prstGeom prst="rect">
          <a:avLst/>
        </a:prstGeom>
      </xdr:spPr>
    </xdr:pic>
    <xdr:clientData/>
  </xdr:twoCellAnchor>
  <xdr:twoCellAnchor editAs="oneCell">
    <xdr:from>
      <xdr:col>0</xdr:col>
      <xdr:colOff>0</xdr:colOff>
      <xdr:row>59</xdr:row>
      <xdr:rowOff>165100</xdr:rowOff>
    </xdr:from>
    <xdr:to>
      <xdr:col>1</xdr:col>
      <xdr:colOff>114300</xdr:colOff>
      <xdr:row>60</xdr:row>
      <xdr:rowOff>172310</xdr:rowOff>
    </xdr:to>
    <xdr:pic>
      <xdr:nvPicPr>
        <xdr:cNvPr id="19" name="Afbeelding 18">
          <a:extLst>
            <a:ext uri="{FF2B5EF4-FFF2-40B4-BE49-F238E27FC236}">
              <a16:creationId xmlns:a16="http://schemas.microsoft.com/office/drawing/2014/main" id="{56EAFC12-40CD-A14B-B473-4963FE1E86F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0756900"/>
          <a:ext cx="1079500" cy="210411"/>
        </a:xfrm>
        <a:prstGeom prst="rect">
          <a:avLst/>
        </a:prstGeom>
      </xdr:spPr>
    </xdr:pic>
    <xdr:clientData/>
  </xdr:twoCellAnchor>
  <xdr:twoCellAnchor editAs="oneCell">
    <xdr:from>
      <xdr:col>0</xdr:col>
      <xdr:colOff>0</xdr:colOff>
      <xdr:row>78</xdr:row>
      <xdr:rowOff>76201</xdr:rowOff>
    </xdr:from>
    <xdr:to>
      <xdr:col>2</xdr:col>
      <xdr:colOff>317500</xdr:colOff>
      <xdr:row>79</xdr:row>
      <xdr:rowOff>172791</xdr:rowOff>
    </xdr:to>
    <xdr:pic>
      <xdr:nvPicPr>
        <xdr:cNvPr id="21" name="Afbeelding 20">
          <a:extLst>
            <a:ext uri="{FF2B5EF4-FFF2-40B4-BE49-F238E27FC236}">
              <a16:creationId xmlns:a16="http://schemas.microsoft.com/office/drawing/2014/main" id="{A26B250B-4366-E744-97FB-748404B5291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865601"/>
          <a:ext cx="2108200" cy="299790"/>
        </a:xfrm>
        <a:prstGeom prst="rect">
          <a:avLst/>
        </a:prstGeom>
      </xdr:spPr>
    </xdr:pic>
    <xdr:clientData/>
  </xdr:twoCellAnchor>
  <xdr:twoCellAnchor editAs="oneCell">
    <xdr:from>
      <xdr:col>7</xdr:col>
      <xdr:colOff>0</xdr:colOff>
      <xdr:row>126</xdr:row>
      <xdr:rowOff>0</xdr:rowOff>
    </xdr:from>
    <xdr:to>
      <xdr:col>9</xdr:col>
      <xdr:colOff>190500</xdr:colOff>
      <xdr:row>127</xdr:row>
      <xdr:rowOff>21830</xdr:rowOff>
    </xdr:to>
    <xdr:pic>
      <xdr:nvPicPr>
        <xdr:cNvPr id="23" name="Afbeelding 22">
          <a:extLst>
            <a:ext uri="{FF2B5EF4-FFF2-40B4-BE49-F238E27FC236}">
              <a16:creationId xmlns:a16="http://schemas.microsoft.com/office/drawing/2014/main" id="{DC8BE739-1289-BF4D-B500-327DE62124C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918200" y="18135600"/>
          <a:ext cx="1841500" cy="288530"/>
        </a:xfrm>
        <a:prstGeom prst="rect">
          <a:avLst/>
        </a:prstGeom>
      </xdr:spPr>
    </xdr:pic>
    <xdr:clientData/>
  </xdr:twoCellAnchor>
  <xdr:twoCellAnchor editAs="oneCell">
    <xdr:from>
      <xdr:col>0</xdr:col>
      <xdr:colOff>38100</xdr:colOff>
      <xdr:row>95</xdr:row>
      <xdr:rowOff>24476</xdr:rowOff>
    </xdr:from>
    <xdr:to>
      <xdr:col>4</xdr:col>
      <xdr:colOff>444500</xdr:colOff>
      <xdr:row>97</xdr:row>
      <xdr:rowOff>177799</xdr:rowOff>
    </xdr:to>
    <xdr:pic>
      <xdr:nvPicPr>
        <xdr:cNvPr id="25" name="Afbeelding 24">
          <a:extLst>
            <a:ext uri="{FF2B5EF4-FFF2-40B4-BE49-F238E27FC236}">
              <a16:creationId xmlns:a16="http://schemas.microsoft.com/office/drawing/2014/main" id="{D07EAD72-1C5D-2849-A0B5-DBE49720522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8998276"/>
          <a:ext cx="3848100" cy="559724"/>
        </a:xfrm>
        <a:prstGeom prst="rect">
          <a:avLst/>
        </a:prstGeom>
      </xdr:spPr>
    </xdr:pic>
    <xdr:clientData/>
  </xdr:twoCellAnchor>
  <xdr:twoCellAnchor editAs="oneCell">
    <xdr:from>
      <xdr:col>0</xdr:col>
      <xdr:colOff>0</xdr:colOff>
      <xdr:row>108</xdr:row>
      <xdr:rowOff>25400</xdr:rowOff>
    </xdr:from>
    <xdr:to>
      <xdr:col>3</xdr:col>
      <xdr:colOff>241300</xdr:colOff>
      <xdr:row>110</xdr:row>
      <xdr:rowOff>189039</xdr:rowOff>
    </xdr:to>
    <xdr:pic>
      <xdr:nvPicPr>
        <xdr:cNvPr id="28" name="Afbeelding 27">
          <a:extLst>
            <a:ext uri="{FF2B5EF4-FFF2-40B4-BE49-F238E27FC236}">
              <a16:creationId xmlns:a16="http://schemas.microsoft.com/office/drawing/2014/main" id="{881D0143-A793-874A-A6FD-8283D9ADD4E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23088600"/>
          <a:ext cx="2857500" cy="570039"/>
        </a:xfrm>
        <a:prstGeom prst="rect">
          <a:avLst/>
        </a:prstGeom>
      </xdr:spPr>
    </xdr:pic>
    <xdr:clientData/>
  </xdr:twoCellAnchor>
  <xdr:twoCellAnchor editAs="oneCell">
    <xdr:from>
      <xdr:col>0</xdr:col>
      <xdr:colOff>0</xdr:colOff>
      <xdr:row>122</xdr:row>
      <xdr:rowOff>24407</xdr:rowOff>
    </xdr:from>
    <xdr:to>
      <xdr:col>2</xdr:col>
      <xdr:colOff>292100</xdr:colOff>
      <xdr:row>124</xdr:row>
      <xdr:rowOff>527</xdr:rowOff>
    </xdr:to>
    <xdr:pic>
      <xdr:nvPicPr>
        <xdr:cNvPr id="30" name="Afbeelding 29">
          <a:extLst>
            <a:ext uri="{FF2B5EF4-FFF2-40B4-BE49-F238E27FC236}">
              <a16:creationId xmlns:a16="http://schemas.microsoft.com/office/drawing/2014/main" id="{EC63CB8E-89C9-1642-A290-4B041EDFD72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24840207"/>
          <a:ext cx="2082800" cy="3871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9</xdr:col>
      <xdr:colOff>190500</xdr:colOff>
      <xdr:row>1</xdr:row>
      <xdr:rowOff>85330</xdr:rowOff>
    </xdr:to>
    <xdr:pic>
      <xdr:nvPicPr>
        <xdr:cNvPr id="2" name="Afbeelding 1">
          <a:extLst>
            <a:ext uri="{FF2B5EF4-FFF2-40B4-BE49-F238E27FC236}">
              <a16:creationId xmlns:a16="http://schemas.microsoft.com/office/drawing/2014/main" id="{E00590FE-C725-9F4E-828B-19D7F4AEE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18200" y="18135600"/>
          <a:ext cx="1841500" cy="288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ralph/Documents/Aspectteam%20Brand/BrandInfoSysteem/druk+buiging/druk+buiging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
      <sheetName val="ky-kE-kp"/>
      <sheetName val="database"/>
    </sheetNames>
    <sheetDataSet>
      <sheetData sheetId="0"/>
      <sheetData sheetId="1"/>
      <sheetData sheetId="2">
        <row r="4">
          <cell r="A4" t="str">
            <v xml:space="preserve"> </v>
          </cell>
          <cell r="B4">
            <v>0</v>
          </cell>
          <cell r="BA4" t="str">
            <v>CF CHS 42,4 x 2,5</v>
          </cell>
        </row>
        <row r="5">
          <cell r="A5" t="str">
            <v>CF CHS 42,4 x 2,5</v>
          </cell>
          <cell r="B5">
            <v>7.5364502332248504</v>
          </cell>
          <cell r="C5">
            <v>42.4</v>
          </cell>
          <cell r="E5">
            <v>2.5</v>
          </cell>
          <cell r="H5">
            <v>2.4599848574853178</v>
          </cell>
          <cell r="I5">
            <v>2.5069909375646549</v>
          </cell>
          <cell r="J5">
            <v>313.37386719558185</v>
          </cell>
          <cell r="K5">
            <v>0.13320352851220721</v>
          </cell>
          <cell r="L5">
            <v>62606.614623001333</v>
          </cell>
          <cell r="M5">
            <v>2953.1421991981761</v>
          </cell>
          <cell r="N5">
            <v>3985.2333333333322</v>
          </cell>
          <cell r="O5">
            <v>14.134443745687342</v>
          </cell>
          <cell r="P5">
            <v>62606.614623001333</v>
          </cell>
          <cell r="Q5">
            <v>2953.1421991981761</v>
          </cell>
          <cell r="R5">
            <v>3985.2333333333322</v>
          </cell>
          <cell r="S5">
            <v>14.134443745687342</v>
          </cell>
          <cell r="T5">
            <v>125213.22924600267</v>
          </cell>
          <cell r="V5">
            <v>1</v>
          </cell>
          <cell r="W5">
            <v>1</v>
          </cell>
          <cell r="X5">
            <v>1</v>
          </cell>
          <cell r="Y5">
            <v>1</v>
          </cell>
          <cell r="Z5">
            <v>1</v>
          </cell>
          <cell r="AA5">
            <v>1</v>
          </cell>
          <cell r="AB5">
            <v>1</v>
          </cell>
          <cell r="AC5">
            <v>1</v>
          </cell>
          <cell r="AD5">
            <v>1</v>
          </cell>
          <cell r="AE5">
            <v>1</v>
          </cell>
          <cell r="AF5">
            <v>1</v>
          </cell>
          <cell r="AG5">
            <v>1</v>
          </cell>
          <cell r="AH5">
            <v>1</v>
          </cell>
          <cell r="AI5">
            <v>1</v>
          </cell>
          <cell r="AJ5">
            <v>1</v>
          </cell>
          <cell r="AK5">
            <v>425.06265664160395</v>
          </cell>
          <cell r="AO5" t="str">
            <v>c</v>
          </cell>
          <cell r="AP5">
            <v>0.49</v>
          </cell>
          <cell r="AQ5">
            <v>3.6018408602020799</v>
          </cell>
          <cell r="AR5">
            <v>7.820079801860139</v>
          </cell>
          <cell r="AS5">
            <v>6.7744759531719587E-2</v>
          </cell>
          <cell r="AT5">
            <v>7.5364502332248504</v>
          </cell>
          <cell r="AU5">
            <v>0</v>
          </cell>
          <cell r="AV5">
            <v>2.53572</v>
          </cell>
          <cell r="AW5">
            <v>7527297.3082420109</v>
          </cell>
          <cell r="AX5">
            <v>1</v>
          </cell>
          <cell r="AY5">
            <v>3985.2333333333322</v>
          </cell>
          <cell r="AZ5">
            <v>0.43353235879120883</v>
          </cell>
          <cell r="BA5" t="str">
            <v>CF CHS 42,4 x 3</v>
          </cell>
        </row>
        <row r="6">
          <cell r="A6" t="str">
            <v>CF CHS 42,4 x 3</v>
          </cell>
          <cell r="B6">
            <v>8.7374442707633495</v>
          </cell>
          <cell r="C6">
            <v>42.4</v>
          </cell>
          <cell r="E6">
            <v>3</v>
          </cell>
          <cell r="H6">
            <v>2.9149895754863624</v>
          </cell>
          <cell r="I6">
            <v>2.9706900132345098</v>
          </cell>
          <cell r="J6">
            <v>371.33625165431368</v>
          </cell>
          <cell r="K6">
            <v>0.13320352851220721</v>
          </cell>
          <cell r="L6">
            <v>72473.696235372394</v>
          </cell>
          <cell r="M6">
            <v>3418.5705771402072</v>
          </cell>
          <cell r="N6">
            <v>4666.08</v>
          </cell>
          <cell r="O6">
            <v>13.970325694127535</v>
          </cell>
          <cell r="P6">
            <v>72473.696235372394</v>
          </cell>
          <cell r="Q6">
            <v>3418.5705771402072</v>
          </cell>
          <cell r="R6">
            <v>4666.08</v>
          </cell>
          <cell r="S6">
            <v>13.970325694127535</v>
          </cell>
          <cell r="T6">
            <v>144947.39247074479</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358.71404399323166</v>
          </cell>
          <cell r="AO6" t="str">
            <v>c</v>
          </cell>
          <cell r="AP6">
            <v>0.49</v>
          </cell>
          <cell r="AQ6">
            <v>3.6441539112323325</v>
          </cell>
          <cell r="AR6">
            <v>7.9837465726268748</v>
          </cell>
          <cell r="AS6">
            <v>6.628094877061784E-2</v>
          </cell>
          <cell r="AT6">
            <v>8.7374442707633495</v>
          </cell>
          <cell r="AU6">
            <v>0</v>
          </cell>
          <cell r="AV6">
            <v>2.53572</v>
          </cell>
          <cell r="AW6">
            <v>8713632.9264231231</v>
          </cell>
          <cell r="AX6">
            <v>1</v>
          </cell>
          <cell r="AY6">
            <v>4666.08</v>
          </cell>
          <cell r="AZ6">
            <v>0.43600416344681753</v>
          </cell>
          <cell r="BA6" t="str">
            <v>CF CHS 48,3 x 3</v>
          </cell>
        </row>
        <row r="7">
          <cell r="A7" t="str">
            <v>CF CHS 48,3 x 3</v>
          </cell>
          <cell r="B7">
            <v>13.006610254723631</v>
          </cell>
          <cell r="C7">
            <v>48.3</v>
          </cell>
          <cell r="E7">
            <v>3</v>
          </cell>
          <cell r="H7">
            <v>3.3514981667393959</v>
          </cell>
          <cell r="I7">
            <v>3.415539532982824</v>
          </cell>
          <cell r="J7">
            <v>426.94244162285298</v>
          </cell>
          <cell r="K7">
            <v>0.151738925168387</v>
          </cell>
          <cell r="L7">
            <v>109995.84962555571</v>
          </cell>
          <cell r="M7">
            <v>4554.6935662755996</v>
          </cell>
          <cell r="N7">
            <v>6165.27</v>
          </cell>
          <cell r="O7">
            <v>16.051051367433846</v>
          </cell>
          <cell r="P7">
            <v>109995.84962555571</v>
          </cell>
          <cell r="Q7">
            <v>4554.6935662755996</v>
          </cell>
          <cell r="R7">
            <v>6165.27</v>
          </cell>
          <cell r="S7">
            <v>16.051051367433846</v>
          </cell>
          <cell r="T7">
            <v>219991.69925111142</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355.40838852097119</v>
          </cell>
          <cell r="AO7" t="str">
            <v>c</v>
          </cell>
          <cell r="AP7">
            <v>0.49</v>
          </cell>
          <cell r="AQ7">
            <v>3.1717559089453977</v>
          </cell>
          <cell r="AR7">
            <v>6.2580979706566451</v>
          </cell>
          <cell r="AS7">
            <v>8.5815639706453645E-2</v>
          </cell>
          <cell r="AT7">
            <v>13.006610254723631</v>
          </cell>
          <cell r="AU7">
            <v>0</v>
          </cell>
          <cell r="AV7">
            <v>2.53572</v>
          </cell>
          <cell r="AW7">
            <v>13224983.778312242</v>
          </cell>
          <cell r="AX7">
            <v>1</v>
          </cell>
          <cell r="AY7">
            <v>6165.27</v>
          </cell>
          <cell r="AZ7">
            <v>0.40681096752374796</v>
          </cell>
          <cell r="BA7" t="str">
            <v>CF CHS 60,3 x 3</v>
          </cell>
        </row>
        <row r="8">
          <cell r="A8" t="str">
            <v>CF CHS 60,3 x 3</v>
          </cell>
          <cell r="B8">
            <v>25.221999956980046</v>
          </cell>
          <cell r="C8">
            <v>60.3</v>
          </cell>
          <cell r="E8">
            <v>3</v>
          </cell>
          <cell r="H8">
            <v>4.2393122506438701</v>
          </cell>
          <cell r="I8">
            <v>4.3203182172166823</v>
          </cell>
          <cell r="J8">
            <v>540.03977715208532</v>
          </cell>
          <cell r="K8">
            <v>0.1894380370114645</v>
          </cell>
          <cell r="L8">
            <v>222245.94474000487</v>
          </cell>
          <cell r="M8">
            <v>7371.3414507464304</v>
          </cell>
          <cell r="N8">
            <v>9858.8700000000008</v>
          </cell>
          <cell r="O8">
            <v>20.286356252417534</v>
          </cell>
          <cell r="P8">
            <v>222245.94474000487</v>
          </cell>
          <cell r="Q8">
            <v>7371.3414507464304</v>
          </cell>
          <cell r="R8">
            <v>9858.8700000000008</v>
          </cell>
          <cell r="S8">
            <v>20.286356252417534</v>
          </cell>
          <cell r="T8">
            <v>444491.88948000973</v>
          </cell>
          <cell r="V8">
            <v>1</v>
          </cell>
          <cell r="W8">
            <v>1</v>
          </cell>
          <cell r="X8">
            <v>1</v>
          </cell>
          <cell r="Y8">
            <v>1</v>
          </cell>
          <cell r="Z8">
            <v>1</v>
          </cell>
          <cell r="AA8">
            <v>1</v>
          </cell>
          <cell r="AB8">
            <v>1</v>
          </cell>
          <cell r="AC8">
            <v>1</v>
          </cell>
          <cell r="AD8">
            <v>1</v>
          </cell>
          <cell r="AE8">
            <v>2</v>
          </cell>
          <cell r="AF8">
            <v>1</v>
          </cell>
          <cell r="AG8">
            <v>1</v>
          </cell>
          <cell r="AH8">
            <v>1</v>
          </cell>
          <cell r="AI8">
            <v>1</v>
          </cell>
          <cell r="AJ8">
            <v>1</v>
          </cell>
          <cell r="AK8">
            <v>350.78534031413614</v>
          </cell>
          <cell r="AO8" t="str">
            <v>c</v>
          </cell>
          <cell r="AP8">
            <v>0.49</v>
          </cell>
          <cell r="AQ8">
            <v>2.5095693078631331</v>
          </cell>
          <cell r="AR8">
            <v>4.2148135359107908</v>
          </cell>
          <cell r="AS8">
            <v>0.13156047055910156</v>
          </cell>
          <cell r="AT8">
            <v>25.221999956980046</v>
          </cell>
          <cell r="AU8">
            <v>0</v>
          </cell>
          <cell r="AV8">
            <v>2.53572</v>
          </cell>
          <cell r="AW8">
            <v>26720999.237587314</v>
          </cell>
          <cell r="AX8">
            <v>1</v>
          </cell>
          <cell r="AY8">
            <v>9858.8700000000008</v>
          </cell>
          <cell r="AZ8">
            <v>0.36191067988396736</v>
          </cell>
          <cell r="BA8" t="str">
            <v>CF CHS 76,1 x 3</v>
          </cell>
        </row>
        <row r="9">
          <cell r="A9" t="str">
            <v>CF CHS 76,1 x 3</v>
          </cell>
          <cell r="B9">
            <v>49.319975788365184</v>
          </cell>
          <cell r="C9">
            <v>76.099999999999994</v>
          </cell>
          <cell r="E9">
            <v>3</v>
          </cell>
          <cell r="H9">
            <v>5.4082674611180961</v>
          </cell>
          <cell r="I9">
            <v>5.5116101514579317</v>
          </cell>
          <cell r="J9">
            <v>688.95126893224153</v>
          </cell>
          <cell r="K9">
            <v>0.23907520093818324</v>
          </cell>
          <cell r="L9">
            <v>460960.93144992559</v>
          </cell>
          <cell r="M9">
            <v>12114.610550589372</v>
          </cell>
          <cell r="N9">
            <v>16039.83</v>
          </cell>
          <cell r="O9">
            <v>25.866508268415352</v>
          </cell>
          <cell r="P9">
            <v>460960.93144992559</v>
          </cell>
          <cell r="Q9">
            <v>12114.610550589372</v>
          </cell>
          <cell r="R9">
            <v>16039.83</v>
          </cell>
          <cell r="S9">
            <v>25.866508268415352</v>
          </cell>
          <cell r="T9">
            <v>921921.86289985117</v>
          </cell>
          <cell r="V9">
            <v>1</v>
          </cell>
          <cell r="W9">
            <v>1</v>
          </cell>
          <cell r="X9">
            <v>1</v>
          </cell>
          <cell r="Y9">
            <v>1</v>
          </cell>
          <cell r="Z9">
            <v>1</v>
          </cell>
          <cell r="AA9">
            <v>1</v>
          </cell>
          <cell r="AB9">
            <v>1</v>
          </cell>
          <cell r="AC9">
            <v>2</v>
          </cell>
          <cell r="AD9">
            <v>2</v>
          </cell>
          <cell r="AE9">
            <v>2</v>
          </cell>
          <cell r="AF9">
            <v>1</v>
          </cell>
          <cell r="AG9">
            <v>1</v>
          </cell>
          <cell r="AH9">
            <v>1</v>
          </cell>
          <cell r="AI9">
            <v>1</v>
          </cell>
          <cell r="AJ9">
            <v>1</v>
          </cell>
          <cell r="AK9">
            <v>347.01322389420886</v>
          </cell>
          <cell r="AO9" t="str">
            <v>c</v>
          </cell>
          <cell r="AP9">
            <v>0.49</v>
          </cell>
          <cell r="AQ9">
            <v>1.968182813511353</v>
          </cell>
          <cell r="AR9">
            <v>2.8700765830110142</v>
          </cell>
          <cell r="AS9">
            <v>0.20165360821283901</v>
          </cell>
          <cell r="AT9">
            <v>49.319975788365184</v>
          </cell>
          <cell r="AU9">
            <v>0</v>
          </cell>
          <cell r="AV9">
            <v>2.53572</v>
          </cell>
          <cell r="AW9">
            <v>55422098.757484525</v>
          </cell>
          <cell r="AX9">
            <v>1</v>
          </cell>
          <cell r="AY9">
            <v>16039.83</v>
          </cell>
          <cell r="AZ9">
            <v>0.32053287070068803</v>
          </cell>
          <cell r="BA9" t="str">
            <v>CF CHS 76,1 x 4</v>
          </cell>
        </row>
        <row r="10">
          <cell r="A10" t="str">
            <v>CF CHS 76,1 x 4</v>
          </cell>
          <cell r="B10">
            <v>63.422358495158186</v>
          </cell>
          <cell r="C10">
            <v>76.099999999999994</v>
          </cell>
          <cell r="E10">
            <v>4</v>
          </cell>
          <cell r="H10">
            <v>7.1123772721680725</v>
          </cell>
          <cell r="I10">
            <v>7.2482825703623677</v>
          </cell>
          <cell r="J10">
            <v>906.03532129529594</v>
          </cell>
          <cell r="K10">
            <v>0.23907520093818324</v>
          </cell>
          <cell r="L10">
            <v>590554.95496442541</v>
          </cell>
          <cell r="M10">
            <v>15520.498159380433</v>
          </cell>
          <cell r="N10">
            <v>20814.973333333317</v>
          </cell>
          <cell r="O10">
            <v>25.530398547613782</v>
          </cell>
          <cell r="P10">
            <v>590554.95496442541</v>
          </cell>
          <cell r="Q10">
            <v>15520.498159380433</v>
          </cell>
          <cell r="R10">
            <v>20814.973333333317</v>
          </cell>
          <cell r="S10">
            <v>25.530398547613782</v>
          </cell>
          <cell r="T10">
            <v>1181109.9099288508</v>
          </cell>
          <cell r="V10">
            <v>1</v>
          </cell>
          <cell r="W10">
            <v>1</v>
          </cell>
          <cell r="X10">
            <v>1</v>
          </cell>
          <cell r="Y10">
            <v>1</v>
          </cell>
          <cell r="Z10">
            <v>1</v>
          </cell>
          <cell r="AA10">
            <v>1</v>
          </cell>
          <cell r="AB10">
            <v>1</v>
          </cell>
          <cell r="AC10">
            <v>1</v>
          </cell>
          <cell r="AD10">
            <v>1</v>
          </cell>
          <cell r="AE10">
            <v>2</v>
          </cell>
          <cell r="AF10">
            <v>1</v>
          </cell>
          <cell r="AG10">
            <v>1</v>
          </cell>
          <cell r="AH10">
            <v>1</v>
          </cell>
          <cell r="AI10">
            <v>1</v>
          </cell>
          <cell r="AJ10">
            <v>1</v>
          </cell>
          <cell r="AK10">
            <v>263.86962552011101</v>
          </cell>
          <cell r="AO10" t="str">
            <v>c</v>
          </cell>
          <cell r="AP10">
            <v>0.49</v>
          </cell>
          <cell r="AQ10">
            <v>1.9940940962789142</v>
          </cell>
          <cell r="AR10">
            <v>2.9277586859955438</v>
          </cell>
          <cell r="AS10">
            <v>0.19718274417477077</v>
          </cell>
          <cell r="AT10">
            <v>63.422358495158186</v>
          </cell>
          <cell r="AU10">
            <v>0</v>
          </cell>
          <cell r="AV10">
            <v>2.53572</v>
          </cell>
          <cell r="AW10">
            <v>71003403.548345327</v>
          </cell>
          <cell r="AX10">
            <v>1</v>
          </cell>
          <cell r="AY10">
            <v>20814.973333333317</v>
          </cell>
          <cell r="AZ10">
            <v>0.3225986327274889</v>
          </cell>
          <cell r="BA10" t="str">
            <v>CF CHS 88,9 x 4</v>
          </cell>
        </row>
        <row r="11">
          <cell r="A11" t="str">
            <v>CF CHS 88,9 x 4</v>
          </cell>
          <cell r="B11">
            <v>98.157996294806225</v>
          </cell>
          <cell r="C11">
            <v>88.9</v>
          </cell>
          <cell r="E11">
            <v>4</v>
          </cell>
          <cell r="H11">
            <v>8.3750461914988836</v>
          </cell>
          <cell r="I11">
            <v>8.5350789212727474</v>
          </cell>
          <cell r="J11">
            <v>1066.8848651590934</v>
          </cell>
          <cell r="K11">
            <v>0.27928758690413263</v>
          </cell>
          <cell r="L11">
            <v>963398.36684474326</v>
          </cell>
          <cell r="M11">
            <v>21673.754034752375</v>
          </cell>
          <cell r="N11">
            <v>28853.373333333333</v>
          </cell>
          <cell r="O11">
            <v>30.049979201323922</v>
          </cell>
          <cell r="P11">
            <v>963398.36684474326</v>
          </cell>
          <cell r="Q11">
            <v>21673.754034752375</v>
          </cell>
          <cell r="R11">
            <v>28853.373333333333</v>
          </cell>
          <cell r="S11">
            <v>30.049979201323922</v>
          </cell>
          <cell r="T11">
            <v>1926796.7336894865</v>
          </cell>
          <cell r="V11">
            <v>1</v>
          </cell>
          <cell r="W11">
            <v>1</v>
          </cell>
          <cell r="X11">
            <v>1</v>
          </cell>
          <cell r="Y11">
            <v>1</v>
          </cell>
          <cell r="Z11">
            <v>1</v>
          </cell>
          <cell r="AA11">
            <v>1</v>
          </cell>
          <cell r="AB11">
            <v>1</v>
          </cell>
          <cell r="AC11">
            <v>1</v>
          </cell>
          <cell r="AD11">
            <v>2</v>
          </cell>
          <cell r="AE11">
            <v>2</v>
          </cell>
          <cell r="AF11">
            <v>1</v>
          </cell>
          <cell r="AG11">
            <v>1</v>
          </cell>
          <cell r="AH11">
            <v>1</v>
          </cell>
          <cell r="AI11">
            <v>1</v>
          </cell>
          <cell r="AJ11">
            <v>1</v>
          </cell>
          <cell r="AK11">
            <v>261.77856301531227</v>
          </cell>
          <cell r="AO11" t="str">
            <v>c</v>
          </cell>
          <cell r="AP11">
            <v>0.49</v>
          </cell>
          <cell r="AQ11">
            <v>1.694178111684066</v>
          </cell>
          <cell r="AR11">
            <v>2.3011933744172897</v>
          </cell>
          <cell r="AS11">
            <v>0.25916704514531369</v>
          </cell>
          <cell r="AT11">
            <v>98.157996294806225</v>
          </cell>
          <cell r="AU11">
            <v>0</v>
          </cell>
          <cell r="AV11">
            <v>2.53572</v>
          </cell>
          <cell r="AW11">
            <v>115830986.50491346</v>
          </cell>
          <cell r="AX11">
            <v>1</v>
          </cell>
          <cell r="AY11">
            <v>28853.373333333333</v>
          </cell>
          <cell r="AZ11">
            <v>0.2973720155921542</v>
          </cell>
          <cell r="BA11" t="str">
            <v>CF CHS 101,6 x 4</v>
          </cell>
        </row>
        <row r="12">
          <cell r="A12" t="str">
            <v>CF CHS 101,6 x 4</v>
          </cell>
          <cell r="B12">
            <v>140.66377885299153</v>
          </cell>
          <cell r="C12">
            <v>101.6</v>
          </cell>
          <cell r="E12">
            <v>4</v>
          </cell>
          <cell r="H12">
            <v>9.6278505098974261</v>
          </cell>
          <cell r="I12">
            <v>9.8118221756916437</v>
          </cell>
          <cell r="J12">
            <v>1226.4777719614556</v>
          </cell>
          <cell r="K12">
            <v>0.31918581360472298</v>
          </cell>
          <cell r="L12">
            <v>1462844.5681738667</v>
          </cell>
          <cell r="M12">
            <v>28796.152916808405</v>
          </cell>
          <cell r="N12">
            <v>38124.373333333329</v>
          </cell>
          <cell r="O12">
            <v>34.535778549208935</v>
          </cell>
          <cell r="P12">
            <v>1462844.5681738667</v>
          </cell>
          <cell r="Q12">
            <v>28796.152916808405</v>
          </cell>
          <cell r="R12">
            <v>38124.373333333329</v>
          </cell>
          <cell r="S12">
            <v>34.535778549208935</v>
          </cell>
          <cell r="T12">
            <v>2925689.1363477334</v>
          </cell>
          <cell r="V12">
            <v>1</v>
          </cell>
          <cell r="W12">
            <v>1</v>
          </cell>
          <cell r="X12">
            <v>1</v>
          </cell>
          <cell r="Y12">
            <v>1</v>
          </cell>
          <cell r="Z12">
            <v>1</v>
          </cell>
          <cell r="AA12">
            <v>1</v>
          </cell>
          <cell r="AB12">
            <v>1</v>
          </cell>
          <cell r="AC12">
            <v>2</v>
          </cell>
          <cell r="AD12">
            <v>2</v>
          </cell>
          <cell r="AE12">
            <v>2</v>
          </cell>
          <cell r="AF12">
            <v>1</v>
          </cell>
          <cell r="AG12">
            <v>1</v>
          </cell>
          <cell r="AH12">
            <v>1</v>
          </cell>
          <cell r="AI12">
            <v>1</v>
          </cell>
          <cell r="AJ12">
            <v>1</v>
          </cell>
          <cell r="AK12">
            <v>260.2459016393442</v>
          </cell>
          <cell r="AO12" t="str">
            <v>c</v>
          </cell>
          <cell r="AP12">
            <v>0.49</v>
          </cell>
          <cell r="AQ12">
            <v>1.4741239131732429</v>
          </cell>
          <cell r="AR12">
            <v>1.8986810144220416</v>
          </cell>
          <cell r="AS12">
            <v>0.32306822498324306</v>
          </cell>
          <cell r="AT12">
            <v>140.66377885299153</v>
          </cell>
          <cell r="AU12">
            <v>0</v>
          </cell>
          <cell r="AV12">
            <v>2.53572</v>
          </cell>
          <cell r="AW12">
            <v>175880233.21015209</v>
          </cell>
          <cell r="AX12">
            <v>1</v>
          </cell>
          <cell r="AY12">
            <v>38124.373333333329</v>
          </cell>
          <cell r="AZ12">
            <v>0.27740035785408501</v>
          </cell>
          <cell r="BA12" t="str">
            <v>CF CHS 114,3 x 4</v>
          </cell>
        </row>
        <row r="13">
          <cell r="A13" t="str">
            <v>CF CHS 114,3 x 4</v>
          </cell>
          <cell r="B13">
            <v>190.36089753358786</v>
          </cell>
          <cell r="C13">
            <v>114.3</v>
          </cell>
          <cell r="E13">
            <v>4</v>
          </cell>
          <cell r="H13">
            <v>10.880654828295969</v>
          </cell>
          <cell r="I13">
            <v>11.08856543011054</v>
          </cell>
          <cell r="J13">
            <v>1386.0706787638176</v>
          </cell>
          <cell r="K13">
            <v>0.35908404030531338</v>
          </cell>
          <cell r="L13">
            <v>2110654.7193827392</v>
          </cell>
          <cell r="M13">
            <v>36931.841109059307</v>
          </cell>
          <cell r="N13">
            <v>48685.693333333358</v>
          </cell>
          <cell r="O13">
            <v>39.022573595292251</v>
          </cell>
          <cell r="P13">
            <v>2110654.7193827392</v>
          </cell>
          <cell r="Q13">
            <v>36931.841109059307</v>
          </cell>
          <cell r="R13">
            <v>48685.693333333358</v>
          </cell>
          <cell r="S13">
            <v>39.022573595292251</v>
          </cell>
          <cell r="T13">
            <v>4221309.4387654783</v>
          </cell>
          <cell r="V13">
            <v>1</v>
          </cell>
          <cell r="W13">
            <v>1</v>
          </cell>
          <cell r="X13">
            <v>1</v>
          </cell>
          <cell r="Y13">
            <v>2</v>
          </cell>
          <cell r="Z13">
            <v>2</v>
          </cell>
          <cell r="AA13">
            <v>1</v>
          </cell>
          <cell r="AB13">
            <v>1</v>
          </cell>
          <cell r="AC13">
            <v>2</v>
          </cell>
          <cell r="AD13">
            <v>3</v>
          </cell>
          <cell r="AE13">
            <v>3</v>
          </cell>
          <cell r="AF13">
            <v>1</v>
          </cell>
          <cell r="AG13">
            <v>1</v>
          </cell>
          <cell r="AH13">
            <v>1</v>
          </cell>
          <cell r="AI13">
            <v>2</v>
          </cell>
          <cell r="AJ13">
            <v>2</v>
          </cell>
          <cell r="AK13">
            <v>259.06618313689921</v>
          </cell>
          <cell r="AO13" t="str">
            <v>c</v>
          </cell>
          <cell r="AP13">
            <v>0.49</v>
          </cell>
          <cell r="AQ13">
            <v>1.3046299187603116</v>
          </cell>
          <cell r="AR13">
            <v>1.6216639425585451</v>
          </cell>
          <cell r="AS13">
            <v>0.38686907427732659</v>
          </cell>
          <cell r="AT13">
            <v>190.36089753358786</v>
          </cell>
          <cell r="AU13">
            <v>0</v>
          </cell>
          <cell r="AV13">
            <v>2.53572</v>
          </cell>
          <cell r="AW13">
            <v>253767524.14274445</v>
          </cell>
          <cell r="AX13">
            <v>1</v>
          </cell>
          <cell r="AY13">
            <v>48685.693333333358</v>
          </cell>
          <cell r="AZ13">
            <v>0.26097375525349831</v>
          </cell>
          <cell r="BA13" t="str">
            <v>CF CHS 139,7 x 4</v>
          </cell>
        </row>
        <row r="14">
          <cell r="A14" t="str">
            <v>CF CHS 139,7 x 4</v>
          </cell>
          <cell r="B14">
            <v>306.05381956049274</v>
          </cell>
          <cell r="C14">
            <v>139.69999999999999</v>
          </cell>
          <cell r="E14">
            <v>4</v>
          </cell>
          <cell r="H14">
            <v>13.386263465093041</v>
          </cell>
          <cell r="I14">
            <v>13.642051938948322</v>
          </cell>
          <cell r="J14">
            <v>1705.2564923685402</v>
          </cell>
          <cell r="K14">
            <v>0.43888049370649407</v>
          </cell>
          <cell r="L14">
            <v>3928589.0912541822</v>
          </cell>
          <cell r="M14">
            <v>56243.222494691232</v>
          </cell>
          <cell r="N14">
            <v>73679.293333333291</v>
          </cell>
          <cell r="O14">
            <v>47.998033813897003</v>
          </cell>
          <cell r="P14">
            <v>3928589.0912541822</v>
          </cell>
          <cell r="Q14">
            <v>56243.222494691232</v>
          </cell>
          <cell r="R14">
            <v>73679.293333333291</v>
          </cell>
          <cell r="S14">
            <v>47.998033813897003</v>
          </cell>
          <cell r="T14">
            <v>7857178.1825083643</v>
          </cell>
          <cell r="V14">
            <v>1</v>
          </cell>
          <cell r="W14">
            <v>1</v>
          </cell>
          <cell r="X14">
            <v>2</v>
          </cell>
          <cell r="Y14">
            <v>2</v>
          </cell>
          <cell r="Z14">
            <v>2</v>
          </cell>
          <cell r="AA14">
            <v>1</v>
          </cell>
          <cell r="AB14">
            <v>2</v>
          </cell>
          <cell r="AC14">
            <v>3</v>
          </cell>
          <cell r="AD14">
            <v>3</v>
          </cell>
          <cell r="AE14">
            <v>4</v>
          </cell>
          <cell r="AF14">
            <v>1</v>
          </cell>
          <cell r="AG14">
            <v>1</v>
          </cell>
          <cell r="AH14">
            <v>2</v>
          </cell>
          <cell r="AI14">
            <v>2</v>
          </cell>
          <cell r="AJ14">
            <v>2</v>
          </cell>
          <cell r="AK14">
            <v>257.36919675755337</v>
          </cell>
          <cell r="AO14" t="str">
            <v>c</v>
          </cell>
          <cell r="AP14">
            <v>0.49</v>
          </cell>
          <cell r="AQ14">
            <v>1.0606688019104711</v>
          </cell>
          <cell r="AR14">
            <v>1.2733730101411624</v>
          </cell>
          <cell r="AS14">
            <v>0.50556818826956129</v>
          </cell>
          <cell r="AT14">
            <v>306.05381956049274</v>
          </cell>
          <cell r="AU14">
            <v>0</v>
          </cell>
          <cell r="AV14">
            <v>2.53572</v>
          </cell>
          <cell r="AW14">
            <v>472340794.4968496</v>
          </cell>
          <cell r="AX14">
            <v>2</v>
          </cell>
          <cell r="AY14">
            <v>73679.293333333291</v>
          </cell>
          <cell r="AZ14">
            <v>0.23532018143765696</v>
          </cell>
          <cell r="BA14" t="str">
            <v>CF CHS 168,3 x 4</v>
          </cell>
        </row>
        <row r="15">
          <cell r="A15" t="str">
            <v>CF CHS 168,3 x 4</v>
          </cell>
          <cell r="B15">
            <v>450.43539809188655</v>
          </cell>
          <cell r="C15">
            <v>168.3</v>
          </cell>
          <cell r="E15">
            <v>4</v>
          </cell>
          <cell r="H15">
            <v>16.20753933172281</v>
          </cell>
          <cell r="I15">
            <v>16.51723753551369</v>
          </cell>
          <cell r="J15">
            <v>2064.6546919392113</v>
          </cell>
          <cell r="K15">
            <v>0.5287300435991622</v>
          </cell>
          <cell r="L15">
            <v>6970916.8637596443</v>
          </cell>
          <cell r="M15">
            <v>82839.178416632727</v>
          </cell>
          <cell r="N15">
            <v>107999.29333333329</v>
          </cell>
          <cell r="O15">
            <v>58.106034540312599</v>
          </cell>
          <cell r="P15">
            <v>6970916.8637596443</v>
          </cell>
          <cell r="Q15">
            <v>82839.178416632727</v>
          </cell>
          <cell r="R15">
            <v>107999.29333333329</v>
          </cell>
          <cell r="S15">
            <v>58.106034540312599</v>
          </cell>
          <cell r="T15">
            <v>13941833.727519289</v>
          </cell>
          <cell r="V15">
            <v>1</v>
          </cell>
          <cell r="W15">
            <v>1</v>
          </cell>
          <cell r="X15">
            <v>2</v>
          </cell>
          <cell r="Y15">
            <v>3</v>
          </cell>
          <cell r="Z15">
            <v>3</v>
          </cell>
          <cell r="AA15">
            <v>2</v>
          </cell>
          <cell r="AB15">
            <v>2</v>
          </cell>
          <cell r="AC15">
            <v>3</v>
          </cell>
          <cell r="AD15">
            <v>4</v>
          </cell>
          <cell r="AE15">
            <v>4</v>
          </cell>
          <cell r="AF15">
            <v>1</v>
          </cell>
          <cell r="AG15">
            <v>1</v>
          </cell>
          <cell r="AH15">
            <v>2</v>
          </cell>
          <cell r="AI15">
            <v>3</v>
          </cell>
          <cell r="AJ15">
            <v>3</v>
          </cell>
          <cell r="AK15">
            <v>256.08642726719427</v>
          </cell>
          <cell r="AO15" t="str">
            <v>c</v>
          </cell>
          <cell r="AP15">
            <v>0.49</v>
          </cell>
          <cell r="AQ15">
            <v>0.87615713965344233</v>
          </cell>
          <cell r="AR15">
            <v>1.0494841658979441</v>
          </cell>
          <cell r="AS15">
            <v>0.61454930563199794</v>
          </cell>
          <cell r="AT15">
            <v>450.43539809188655</v>
          </cell>
          <cell r="AU15">
            <v>0</v>
          </cell>
          <cell r="AV15">
            <v>2.53572</v>
          </cell>
          <cell r="AW15">
            <v>838124917.95841038</v>
          </cell>
          <cell r="AX15">
            <v>2</v>
          </cell>
          <cell r="AY15">
            <v>107999.29333333329</v>
          </cell>
          <cell r="AZ15">
            <v>0.21388004021377977</v>
          </cell>
          <cell r="BA15" t="str">
            <v>CF CHS 177,8 x 5</v>
          </cell>
        </row>
        <row r="16">
          <cell r="A16" t="str">
            <v>CF CHS 177,8 x 5</v>
          </cell>
          <cell r="B16">
            <v>618.12233996742555</v>
          </cell>
          <cell r="C16">
            <v>177.8</v>
          </cell>
          <cell r="E16">
            <v>5</v>
          </cell>
          <cell r="H16">
            <v>21.307538013707411</v>
          </cell>
          <cell r="I16">
            <v>21.714688421612649</v>
          </cell>
          <cell r="J16">
            <v>2714.3360527015811</v>
          </cell>
          <cell r="K16">
            <v>0.55857517380826527</v>
          </cell>
          <cell r="L16">
            <v>10139687.330152292</v>
          </cell>
          <cell r="M16">
            <v>114057.22531104939</v>
          </cell>
          <cell r="N16">
            <v>149340.8666666667</v>
          </cell>
          <cell r="O16">
            <v>61.119595875627326</v>
          </cell>
          <cell r="P16">
            <v>10139687.330152292</v>
          </cell>
          <cell r="Q16">
            <v>114057.22531104939</v>
          </cell>
          <cell r="R16">
            <v>149340.8666666667</v>
          </cell>
          <cell r="S16">
            <v>61.119595875627326</v>
          </cell>
          <cell r="T16">
            <v>20279374.660304584</v>
          </cell>
          <cell r="V16">
            <v>1</v>
          </cell>
          <cell r="W16">
            <v>1</v>
          </cell>
          <cell r="X16">
            <v>2</v>
          </cell>
          <cell r="Y16">
            <v>2</v>
          </cell>
          <cell r="Z16">
            <v>2</v>
          </cell>
          <cell r="AA16">
            <v>1</v>
          </cell>
          <cell r="AB16">
            <v>2</v>
          </cell>
          <cell r="AC16">
            <v>3</v>
          </cell>
          <cell r="AD16">
            <v>3</v>
          </cell>
          <cell r="AE16">
            <v>4</v>
          </cell>
          <cell r="AF16">
            <v>1</v>
          </cell>
          <cell r="AG16">
            <v>1</v>
          </cell>
          <cell r="AH16">
            <v>2</v>
          </cell>
          <cell r="AI16">
            <v>2</v>
          </cell>
          <cell r="AJ16">
            <v>2</v>
          </cell>
          <cell r="AK16">
            <v>205.78703703703707</v>
          </cell>
          <cell r="AO16" t="str">
            <v>c</v>
          </cell>
          <cell r="AP16">
            <v>0.49</v>
          </cell>
          <cell r="AQ16">
            <v>0.83295735663962089</v>
          </cell>
          <cell r="AR16">
            <v>1.0019835313667393</v>
          </cell>
          <cell r="AS16">
            <v>0.64147904174064163</v>
          </cell>
          <cell r="AT16">
            <v>618.12233996742555</v>
          </cell>
          <cell r="AU16">
            <v>0</v>
          </cell>
          <cell r="AV16">
            <v>2.53572</v>
          </cell>
          <cell r="AW16">
            <v>1219111456.6132405</v>
          </cell>
          <cell r="AX16">
            <v>2</v>
          </cell>
          <cell r="AY16">
            <v>149340.8666666667</v>
          </cell>
          <cell r="AZ16">
            <v>0.2085363673181784</v>
          </cell>
          <cell r="BA16" t="str">
            <v>CF CHS 193,7 x 5</v>
          </cell>
        </row>
        <row r="17">
          <cell r="A17" t="str">
            <v>CF CHS 193,7 x 5</v>
          </cell>
          <cell r="B17">
            <v>721.31831510599716</v>
          </cell>
          <cell r="C17">
            <v>193.7</v>
          </cell>
          <cell r="E17">
            <v>5</v>
          </cell>
          <cell r="H17">
            <v>23.268127448996463</v>
          </cell>
          <cell r="I17">
            <v>23.712741349295758</v>
          </cell>
          <cell r="J17">
            <v>2964.0926686619696</v>
          </cell>
          <cell r="K17">
            <v>0.60852649700034289</v>
          </cell>
          <cell r="L17">
            <v>13202324.399213079</v>
          </cell>
          <cell r="M17">
            <v>136317.23695625277</v>
          </cell>
          <cell r="N17">
            <v>178080.1166666667</v>
          </cell>
          <cell r="O17">
            <v>66.738941031454786</v>
          </cell>
          <cell r="P17">
            <v>13202324.399213079</v>
          </cell>
          <cell r="Q17">
            <v>136317.23695625277</v>
          </cell>
          <cell r="R17">
            <v>178080.1166666667</v>
          </cell>
          <cell r="S17">
            <v>66.738941031454786</v>
          </cell>
          <cell r="T17">
            <v>26404648.798426159</v>
          </cell>
          <cell r="V17">
            <v>1</v>
          </cell>
          <cell r="W17">
            <v>1</v>
          </cell>
          <cell r="X17">
            <v>2</v>
          </cell>
          <cell r="Y17">
            <v>2</v>
          </cell>
          <cell r="Z17">
            <v>3</v>
          </cell>
          <cell r="AA17">
            <v>2</v>
          </cell>
          <cell r="AB17">
            <v>2</v>
          </cell>
          <cell r="AC17">
            <v>3</v>
          </cell>
          <cell r="AD17">
            <v>4</v>
          </cell>
          <cell r="AE17">
            <v>4</v>
          </cell>
          <cell r="AF17">
            <v>1</v>
          </cell>
          <cell r="AG17">
            <v>1</v>
          </cell>
          <cell r="AH17">
            <v>2</v>
          </cell>
          <cell r="AI17">
            <v>2</v>
          </cell>
          <cell r="AJ17">
            <v>3</v>
          </cell>
          <cell r="AK17">
            <v>205.29941706412293</v>
          </cell>
          <cell r="AO17" t="str">
            <v>c</v>
          </cell>
          <cell r="AP17">
            <v>0.49</v>
          </cell>
          <cell r="AQ17">
            <v>0.76282326678587786</v>
          </cell>
          <cell r="AR17">
            <v>0.92884136853747934</v>
          </cell>
          <cell r="AS17">
            <v>0.68549900590003843</v>
          </cell>
          <cell r="AT17">
            <v>721.31831510599716</v>
          </cell>
          <cell r="AU17">
            <v>0</v>
          </cell>
          <cell r="AV17">
            <v>2.53572</v>
          </cell>
          <cell r="AW17">
            <v>1587337400.5471866</v>
          </cell>
          <cell r="AX17">
            <v>2</v>
          </cell>
          <cell r="AY17">
            <v>178080.1166666667</v>
          </cell>
          <cell r="AZ17">
            <v>0.19956632859359089</v>
          </cell>
          <cell r="BA17" t="str">
            <v>CF CHS 219,1 x 5</v>
          </cell>
        </row>
        <row r="18">
          <cell r="A18" t="str">
            <v>CF CHS 219,1 x 5</v>
          </cell>
          <cell r="B18">
            <v>885.52146763760163</v>
          </cell>
          <cell r="C18">
            <v>219.1</v>
          </cell>
          <cell r="E18">
            <v>5</v>
          </cell>
          <cell r="H18">
            <v>26.400138244992807</v>
          </cell>
          <cell r="I18">
            <v>26.904599485342988</v>
          </cell>
          <cell r="J18">
            <v>3363.0749356678734</v>
          </cell>
          <cell r="K18">
            <v>0.68832295040152358</v>
          </cell>
          <cell r="L18">
            <v>19280428.733154193</v>
          </cell>
          <cell r="M18">
            <v>175996.6109826946</v>
          </cell>
          <cell r="N18">
            <v>229235.71666666679</v>
          </cell>
          <cell r="O18">
            <v>75.716419949704431</v>
          </cell>
          <cell r="P18">
            <v>19280428.733154193</v>
          </cell>
          <cell r="Q18">
            <v>175996.6109826946</v>
          </cell>
          <cell r="R18">
            <v>229235.71666666679</v>
          </cell>
          <cell r="S18">
            <v>75.716419949704431</v>
          </cell>
          <cell r="T18">
            <v>38560857.466308385</v>
          </cell>
          <cell r="V18">
            <v>1</v>
          </cell>
          <cell r="W18">
            <v>2</v>
          </cell>
          <cell r="X18">
            <v>2</v>
          </cell>
          <cell r="Y18">
            <v>3</v>
          </cell>
          <cell r="Z18">
            <v>3</v>
          </cell>
          <cell r="AA18">
            <v>2</v>
          </cell>
          <cell r="AB18">
            <v>3</v>
          </cell>
          <cell r="AC18">
            <v>4</v>
          </cell>
          <cell r="AD18">
            <v>4</v>
          </cell>
          <cell r="AE18">
            <v>4</v>
          </cell>
          <cell r="AF18">
            <v>1</v>
          </cell>
          <cell r="AG18">
            <v>2</v>
          </cell>
          <cell r="AH18">
            <v>2</v>
          </cell>
          <cell r="AI18">
            <v>3</v>
          </cell>
          <cell r="AJ18">
            <v>3</v>
          </cell>
          <cell r="AK18">
            <v>204.67071461933674</v>
          </cell>
          <cell r="AO18" t="str">
            <v>c</v>
          </cell>
          <cell r="AP18">
            <v>0.49</v>
          </cell>
          <cell r="AQ18">
            <v>0.67237749821322801</v>
          </cell>
          <cell r="AR18">
            <v>0.84177823711398059</v>
          </cell>
          <cell r="AS18">
            <v>0.74171010670814153</v>
          </cell>
          <cell r="AT18">
            <v>885.52146763760163</v>
          </cell>
          <cell r="AU18">
            <v>0</v>
          </cell>
          <cell r="AV18">
            <v>2.53572</v>
          </cell>
          <cell r="AW18">
            <v>2318117984.4773731</v>
          </cell>
          <cell r="AX18">
            <v>2</v>
          </cell>
          <cell r="AY18">
            <v>229235.71666666679</v>
          </cell>
          <cell r="AZ18">
            <v>0.18736460456690568</v>
          </cell>
          <cell r="BA18" t="str">
            <v>CF CHS 219,1 x 6</v>
          </cell>
        </row>
        <row r="19">
          <cell r="A19" t="str">
            <v>CF CHS 219,1 x 6</v>
          </cell>
          <cell r="B19">
            <v>1054.9752584639921</v>
          </cell>
          <cell r="C19">
            <v>219.1</v>
          </cell>
          <cell r="E19">
            <v>6</v>
          </cell>
          <cell r="H19">
            <v>31.532196880007298</v>
          </cell>
          <cell r="I19">
            <v>32.134722935039285</v>
          </cell>
          <cell r="J19">
            <v>4016.8403668799106</v>
          </cell>
          <cell r="K19">
            <v>0.68832295040152358</v>
          </cell>
          <cell r="L19">
            <v>22819474.303276893</v>
          </cell>
          <cell r="M19">
            <v>208301.91057304331</v>
          </cell>
          <cell r="N19">
            <v>272541.65999999997</v>
          </cell>
          <cell r="O19">
            <v>75.372085349949032</v>
          </cell>
          <cell r="P19">
            <v>22819474.303276893</v>
          </cell>
          <cell r="Q19">
            <v>208301.91057304331</v>
          </cell>
          <cell r="R19">
            <v>272541.65999999997</v>
          </cell>
          <cell r="S19">
            <v>75.372085349949032</v>
          </cell>
          <cell r="T19">
            <v>45638948.606553786</v>
          </cell>
          <cell r="V19">
            <v>1</v>
          </cell>
          <cell r="W19">
            <v>1</v>
          </cell>
          <cell r="X19">
            <v>2</v>
          </cell>
          <cell r="Y19">
            <v>2</v>
          </cell>
          <cell r="Z19">
            <v>3</v>
          </cell>
          <cell r="AA19">
            <v>2</v>
          </cell>
          <cell r="AB19">
            <v>2</v>
          </cell>
          <cell r="AC19">
            <v>3</v>
          </cell>
          <cell r="AD19">
            <v>4</v>
          </cell>
          <cell r="AE19">
            <v>4</v>
          </cell>
          <cell r="AF19">
            <v>1</v>
          </cell>
          <cell r="AG19">
            <v>1</v>
          </cell>
          <cell r="AH19">
            <v>2</v>
          </cell>
          <cell r="AI19">
            <v>2</v>
          </cell>
          <cell r="AJ19">
            <v>3</v>
          </cell>
          <cell r="AK19">
            <v>171.3592992335366</v>
          </cell>
          <cell r="AO19" t="str">
            <v>c</v>
          </cell>
          <cell r="AP19">
            <v>0.49</v>
          </cell>
          <cell r="AQ19">
            <v>0.67544923008394431</v>
          </cell>
          <cell r="AR19">
            <v>0.84460089258106286</v>
          </cell>
          <cell r="AS19">
            <v>0.73982558927433473</v>
          </cell>
          <cell r="AT19">
            <v>1054.9752584639921</v>
          </cell>
          <cell r="AU19">
            <v>0</v>
          </cell>
          <cell r="AV19">
            <v>2.53572</v>
          </cell>
          <cell r="AW19">
            <v>2743623314.1321602</v>
          </cell>
          <cell r="AX19">
            <v>2</v>
          </cell>
          <cell r="AY19">
            <v>272541.65999999997</v>
          </cell>
          <cell r="AZ19">
            <v>0.18778823609098005</v>
          </cell>
          <cell r="BA19" t="str">
            <v>CF CHS 244,5 x 6</v>
          </cell>
        </row>
        <row r="20">
          <cell r="A20" t="str">
            <v>CF CHS 244,5 x 6</v>
          </cell>
          <cell r="B20">
            <v>1250.0569805603732</v>
          </cell>
          <cell r="C20">
            <v>244.5</v>
          </cell>
          <cell r="E20">
            <v>6</v>
          </cell>
          <cell r="H20">
            <v>35.290609835202901</v>
          </cell>
          <cell r="I20">
            <v>35.964952698295953</v>
          </cell>
          <cell r="J20">
            <v>4495.6190872869938</v>
          </cell>
          <cell r="K20">
            <v>0.76811940380270438</v>
          </cell>
          <cell r="L20">
            <v>31985346.389371622</v>
          </cell>
          <cell r="M20">
            <v>261638.82527093348</v>
          </cell>
          <cell r="N20">
            <v>341365.5</v>
          </cell>
          <cell r="O20">
            <v>84.349162710722865</v>
          </cell>
          <cell r="P20">
            <v>31985346.389371622</v>
          </cell>
          <cell r="Q20">
            <v>261638.82527093348</v>
          </cell>
          <cell r="R20">
            <v>341365.5</v>
          </cell>
          <cell r="S20">
            <v>84.349162710722865</v>
          </cell>
          <cell r="T20">
            <v>63970692.778743245</v>
          </cell>
          <cell r="V20">
            <v>1</v>
          </cell>
          <cell r="W20">
            <v>1</v>
          </cell>
          <cell r="X20">
            <v>2</v>
          </cell>
          <cell r="Y20">
            <v>3</v>
          </cell>
          <cell r="Z20">
            <v>3</v>
          </cell>
          <cell r="AA20">
            <v>2</v>
          </cell>
          <cell r="AB20">
            <v>2</v>
          </cell>
          <cell r="AC20">
            <v>3</v>
          </cell>
          <cell r="AD20">
            <v>4</v>
          </cell>
          <cell r="AE20">
            <v>4</v>
          </cell>
          <cell r="AF20">
            <v>1</v>
          </cell>
          <cell r="AG20">
            <v>1</v>
          </cell>
          <cell r="AH20">
            <v>2</v>
          </cell>
          <cell r="AI20">
            <v>3</v>
          </cell>
          <cell r="AJ20">
            <v>3</v>
          </cell>
          <cell r="AK20">
            <v>170.8595387840671</v>
          </cell>
          <cell r="AO20" t="str">
            <v>c</v>
          </cell>
          <cell r="AP20">
            <v>0.49</v>
          </cell>
          <cell r="AQ20">
            <v>0.60356280232491843</v>
          </cell>
          <cell r="AR20">
            <v>0.78101691474475932</v>
          </cell>
          <cell r="AS20">
            <v>0.78327082451043872</v>
          </cell>
          <cell r="AT20">
            <v>1250.0569805603732</v>
          </cell>
          <cell r="AU20">
            <v>0</v>
          </cell>
          <cell r="AV20">
            <v>2.53572</v>
          </cell>
          <cell r="AW20">
            <v>3845651345.7836809</v>
          </cell>
          <cell r="AX20">
            <v>2</v>
          </cell>
          <cell r="AY20">
            <v>341365.5</v>
          </cell>
          <cell r="AZ20">
            <v>0.1775166265896948</v>
          </cell>
          <cell r="BA20" t="str">
            <v>CF CHS 273 x 6</v>
          </cell>
        </row>
        <row r="21">
          <cell r="A21" t="str">
            <v>CF CHS 273 x 6</v>
          </cell>
          <cell r="B21">
            <v>1466.5384953322771</v>
          </cell>
          <cell r="C21">
            <v>273</v>
          </cell>
          <cell r="E21">
            <v>6</v>
          </cell>
          <cell r="H21">
            <v>39.507726733749159</v>
          </cell>
          <cell r="I21">
            <v>40.262651448406785</v>
          </cell>
          <cell r="J21">
            <v>5032.8314310508486</v>
          </cell>
          <cell r="K21">
            <v>0.85765479443001358</v>
          </cell>
          <cell r="L21">
            <v>44870837.727462724</v>
          </cell>
          <cell r="M21">
            <v>328724.08591547783</v>
          </cell>
          <cell r="N21">
            <v>427806</v>
          </cell>
          <cell r="O21">
            <v>94.42258734010629</v>
          </cell>
          <cell r="P21">
            <v>44870837.727462724</v>
          </cell>
          <cell r="Q21">
            <v>328724.08591547783</v>
          </cell>
          <cell r="R21">
            <v>427806</v>
          </cell>
          <cell r="S21">
            <v>94.42258734010629</v>
          </cell>
          <cell r="T21">
            <v>89741675.454925448</v>
          </cell>
          <cell r="V21">
            <v>1</v>
          </cell>
          <cell r="W21">
            <v>2</v>
          </cell>
          <cell r="X21">
            <v>2</v>
          </cell>
          <cell r="Y21">
            <v>3</v>
          </cell>
          <cell r="Z21">
            <v>3</v>
          </cell>
          <cell r="AA21">
            <v>2</v>
          </cell>
          <cell r="AB21">
            <v>3</v>
          </cell>
          <cell r="AC21">
            <v>4</v>
          </cell>
          <cell r="AD21">
            <v>4</v>
          </cell>
          <cell r="AE21">
            <v>4</v>
          </cell>
          <cell r="AF21">
            <v>1</v>
          </cell>
          <cell r="AG21">
            <v>2</v>
          </cell>
          <cell r="AH21">
            <v>2</v>
          </cell>
          <cell r="AI21">
            <v>3</v>
          </cell>
          <cell r="AJ21">
            <v>3</v>
          </cell>
          <cell r="AK21">
            <v>170.4119850187266</v>
          </cell>
          <cell r="AO21" t="str">
            <v>c</v>
          </cell>
          <cell r="AP21">
            <v>0.49</v>
          </cell>
          <cell r="AQ21">
            <v>0.53917201861953457</v>
          </cell>
          <cell r="AR21">
            <v>0.72845037739291785</v>
          </cell>
          <cell r="AS21">
            <v>0.82082907199339705</v>
          </cell>
          <cell r="AT21">
            <v>1466.5384953322771</v>
          </cell>
          <cell r="AU21">
            <v>0</v>
          </cell>
          <cell r="AV21">
            <v>2.53572</v>
          </cell>
          <cell r="AW21">
            <v>5394895380.9172182</v>
          </cell>
          <cell r="AX21">
            <v>2</v>
          </cell>
          <cell r="AY21">
            <v>427806</v>
          </cell>
          <cell r="AZ21">
            <v>0.16778228264330763</v>
          </cell>
          <cell r="BA21" t="str">
            <v>CF CHS 323,9 x 6</v>
          </cell>
        </row>
        <row r="22">
          <cell r="A22" t="str">
            <v>CF CHS 323,9 x 6</v>
          </cell>
          <cell r="B22">
            <v>1848.5302666042799</v>
          </cell>
          <cell r="C22">
            <v>323.89999999999998</v>
          </cell>
          <cell r="E22">
            <v>6</v>
          </cell>
          <cell r="H22">
            <v>47.039349545538826</v>
          </cell>
          <cell r="I22">
            <v>47.938190619657405</v>
          </cell>
          <cell r="J22">
            <v>5992.2738274571757</v>
          </cell>
          <cell r="K22">
            <v>1.0175618604977339</v>
          </cell>
          <cell r="L22">
            <v>75724671.461610034</v>
          </cell>
          <cell r="M22">
            <v>467580.55857740069</v>
          </cell>
          <cell r="N22">
            <v>606434.46</v>
          </cell>
          <cell r="O22">
            <v>112.41463983841254</v>
          </cell>
          <cell r="P22">
            <v>75724671.461610034</v>
          </cell>
          <cell r="Q22">
            <v>467580.55857740069</v>
          </cell>
          <cell r="R22">
            <v>606434.46</v>
          </cell>
          <cell r="S22">
            <v>112.41463983841254</v>
          </cell>
          <cell r="T22">
            <v>151449342.92322007</v>
          </cell>
          <cell r="V22">
            <v>2</v>
          </cell>
          <cell r="W22">
            <v>2</v>
          </cell>
          <cell r="X22">
            <v>3</v>
          </cell>
          <cell r="Y22">
            <v>4</v>
          </cell>
          <cell r="Z22">
            <v>4</v>
          </cell>
          <cell r="AA22">
            <v>3</v>
          </cell>
          <cell r="AB22">
            <v>3</v>
          </cell>
          <cell r="AC22">
            <v>4</v>
          </cell>
          <cell r="AD22">
            <v>4</v>
          </cell>
          <cell r="AE22">
            <v>4</v>
          </cell>
          <cell r="AF22">
            <v>2</v>
          </cell>
          <cell r="AG22">
            <v>2</v>
          </cell>
          <cell r="AH22">
            <v>3</v>
          </cell>
          <cell r="AI22">
            <v>4</v>
          </cell>
          <cell r="AJ22">
            <v>4</v>
          </cell>
          <cell r="AK22">
            <v>169.81230995071812</v>
          </cell>
          <cell r="AO22" t="str">
            <v>c</v>
          </cell>
          <cell r="AP22">
            <v>0.49</v>
          </cell>
          <cell r="AQ22">
            <v>0.45287710828966471</v>
          </cell>
          <cell r="AR22">
            <v>0.66450372913737221</v>
          </cell>
          <cell r="AS22">
            <v>0.8689735585349575</v>
          </cell>
          <cell r="AT22">
            <v>1848.5302666042799</v>
          </cell>
          <cell r="AU22">
            <v>0</v>
          </cell>
          <cell r="AV22">
            <v>2.53572</v>
          </cell>
          <cell r="AW22">
            <v>9104503079.9520702</v>
          </cell>
          <cell r="AX22">
            <v>3</v>
          </cell>
          <cell r="AY22">
            <v>467580.55857740069</v>
          </cell>
          <cell r="AZ22">
            <v>0.13502502789179113</v>
          </cell>
          <cell r="BA22" t="str">
            <v>CF CHS 355,6 x 6</v>
          </cell>
        </row>
        <row r="23">
          <cell r="A23" t="str">
            <v>CF CHS 355,6 x 6</v>
          </cell>
          <cell r="B23">
            <v>2084.5035328330396</v>
          </cell>
          <cell r="C23">
            <v>355.6</v>
          </cell>
          <cell r="E23">
            <v>6</v>
          </cell>
          <cell r="H23">
            <v>51.729967288834075</v>
          </cell>
          <cell r="I23">
            <v>52.718438001359566</v>
          </cell>
          <cell r="J23">
            <v>6589.8047501699457</v>
          </cell>
          <cell r="K23">
            <v>1.1171503476165305</v>
          </cell>
          <cell r="L23">
            <v>100705527.98819211</v>
          </cell>
          <cell r="M23">
            <v>566397.7952091794</v>
          </cell>
          <cell r="N23">
            <v>733392.96000000089</v>
          </cell>
          <cell r="O23">
            <v>123.62046756099897</v>
          </cell>
          <cell r="P23">
            <v>100705527.98819211</v>
          </cell>
          <cell r="Q23">
            <v>566397.7952091794</v>
          </cell>
          <cell r="R23">
            <v>733392.96000000089</v>
          </cell>
          <cell r="S23">
            <v>123.62046756099897</v>
          </cell>
          <cell r="T23">
            <v>201411055.97638422</v>
          </cell>
          <cell r="V23">
            <v>2</v>
          </cell>
          <cell r="W23">
            <v>2</v>
          </cell>
          <cell r="X23">
            <v>3</v>
          </cell>
          <cell r="Y23">
            <v>4</v>
          </cell>
          <cell r="Z23">
            <v>4</v>
          </cell>
          <cell r="AA23">
            <v>3</v>
          </cell>
          <cell r="AB23">
            <v>4</v>
          </cell>
          <cell r="AC23">
            <v>4</v>
          </cell>
          <cell r="AD23">
            <v>4</v>
          </cell>
          <cell r="AE23">
            <v>4</v>
          </cell>
          <cell r="AF23">
            <v>2</v>
          </cell>
          <cell r="AG23">
            <v>2</v>
          </cell>
          <cell r="AH23">
            <v>3</v>
          </cell>
          <cell r="AI23">
            <v>4</v>
          </cell>
          <cell r="AJ23">
            <v>4</v>
          </cell>
          <cell r="AK23">
            <v>169.5270785659803</v>
          </cell>
          <cell r="AO23" t="str">
            <v>c</v>
          </cell>
          <cell r="AP23">
            <v>0.49</v>
          </cell>
          <cell r="AQ23">
            <v>0.41182514533302106</v>
          </cell>
          <cell r="AR23">
            <v>0.63669713577087206</v>
          </cell>
          <cell r="AS23">
            <v>0.89104930421594486</v>
          </cell>
          <cell r="AT23">
            <v>2084.5035328330396</v>
          </cell>
          <cell r="AU23">
            <v>0</v>
          </cell>
          <cell r="AV23">
            <v>2.53572</v>
          </cell>
          <cell r="AW23">
            <v>12107992970.316414</v>
          </cell>
          <cell r="AX23">
            <v>3</v>
          </cell>
          <cell r="AY23">
            <v>566397.7952091794</v>
          </cell>
          <cell r="AZ23">
            <v>0.12886615586716954</v>
          </cell>
          <cell r="BA23" t="str">
            <v>CF CHS 406,4 x 6</v>
          </cell>
        </row>
        <row r="24">
          <cell r="A24" t="str">
            <v>CF CHS 406,4 x 6</v>
          </cell>
          <cell r="B24">
            <v>2460.9372651256936</v>
          </cell>
          <cell r="C24">
            <v>406.4</v>
          </cell>
          <cell r="E24">
            <v>6</v>
          </cell>
          <cell r="H24">
            <v>59.246793199225365</v>
          </cell>
          <cell r="I24">
            <v>60.378897527872986</v>
          </cell>
          <cell r="J24">
            <v>7547.3621909841231</v>
          </cell>
          <cell r="K24">
            <v>1.2767432544188919</v>
          </cell>
          <cell r="L24">
            <v>151283252.38442516</v>
          </cell>
          <cell r="M24">
            <v>744504.194805242</v>
          </cell>
          <cell r="N24">
            <v>961992.96000000089</v>
          </cell>
          <cell r="O24">
            <v>141.57867070996255</v>
          </cell>
          <cell r="P24">
            <v>151283252.38442516</v>
          </cell>
          <cell r="Q24">
            <v>744504.194805242</v>
          </cell>
          <cell r="R24">
            <v>961992.96000000089</v>
          </cell>
          <cell r="S24">
            <v>141.57867070996255</v>
          </cell>
          <cell r="T24">
            <v>302566504.76885033</v>
          </cell>
          <cell r="V24">
            <v>2</v>
          </cell>
          <cell r="W24">
            <v>3</v>
          </cell>
          <cell r="X24">
            <v>4</v>
          </cell>
          <cell r="Y24">
            <v>4</v>
          </cell>
          <cell r="Z24">
            <v>4</v>
          </cell>
          <cell r="AA24">
            <v>4</v>
          </cell>
          <cell r="AB24">
            <v>4</v>
          </cell>
          <cell r="AC24">
            <v>4</v>
          </cell>
          <cell r="AD24">
            <v>4</v>
          </cell>
          <cell r="AE24">
            <v>4</v>
          </cell>
          <cell r="AF24">
            <v>2</v>
          </cell>
          <cell r="AG24">
            <v>3</v>
          </cell>
          <cell r="AH24">
            <v>4</v>
          </cell>
          <cell r="AI24">
            <v>4</v>
          </cell>
          <cell r="AJ24">
            <v>4</v>
          </cell>
          <cell r="AK24">
            <v>169.16416916416907</v>
          </cell>
          <cell r="AO24" t="str">
            <v>c</v>
          </cell>
          <cell r="AP24">
            <v>0.49</v>
          </cell>
          <cell r="AQ24">
            <v>0.3595881834753093</v>
          </cell>
          <cell r="AR24">
            <v>0.60375093579898709</v>
          </cell>
          <cell r="AS24">
            <v>0.91849542566307896</v>
          </cell>
          <cell r="AT24">
            <v>2460.9372651256936</v>
          </cell>
          <cell r="AU24">
            <v>0</v>
          </cell>
          <cell r="AV24">
            <v>2.53572</v>
          </cell>
          <cell r="AW24">
            <v>18189036818.435608</v>
          </cell>
          <cell r="AX24">
            <v>4</v>
          </cell>
          <cell r="AY24">
            <v>744504.194805242</v>
          </cell>
          <cell r="AZ24">
            <v>0.12054325100138925</v>
          </cell>
          <cell r="BA24" t="str">
            <v>CF CHS 457 x 6</v>
          </cell>
        </row>
        <row r="25">
          <cell r="A25" t="str">
            <v>CF CHS 457 x 6</v>
          </cell>
          <cell r="B25">
            <v>2834.7287227236206</v>
          </cell>
          <cell r="C25">
            <v>457</v>
          </cell>
          <cell r="E25">
            <v>6</v>
          </cell>
          <cell r="H25">
            <v>66.734025306819731</v>
          </cell>
          <cell r="I25">
            <v>68.009197764911832</v>
          </cell>
          <cell r="J25">
            <v>8501.1497206139793</v>
          </cell>
          <cell r="K25">
            <v>1.4357078426905354</v>
          </cell>
          <cell r="L25">
            <v>216181049.46406832</v>
          </cell>
          <cell r="M25">
            <v>946087.74382524414</v>
          </cell>
          <cell r="N25">
            <v>1220478</v>
          </cell>
          <cell r="O25">
            <v>159.4666893115926</v>
          </cell>
          <cell r="P25">
            <v>216181049.46406832</v>
          </cell>
          <cell r="Q25">
            <v>946087.74382524414</v>
          </cell>
          <cell r="R25">
            <v>1220478</v>
          </cell>
          <cell r="S25">
            <v>159.4666893115926</v>
          </cell>
          <cell r="T25">
            <v>432362098.92813665</v>
          </cell>
          <cell r="V25">
            <v>3</v>
          </cell>
          <cell r="W25">
            <v>3</v>
          </cell>
          <cell r="X25">
            <v>4</v>
          </cell>
          <cell r="Y25">
            <v>4</v>
          </cell>
          <cell r="Z25">
            <v>4</v>
          </cell>
          <cell r="AA25">
            <v>4</v>
          </cell>
          <cell r="AB25">
            <v>4</v>
          </cell>
          <cell r="AC25">
            <v>4</v>
          </cell>
          <cell r="AD25">
            <v>4</v>
          </cell>
          <cell r="AE25">
            <v>4</v>
          </cell>
          <cell r="AF25">
            <v>3</v>
          </cell>
          <cell r="AG25">
            <v>3</v>
          </cell>
          <cell r="AH25">
            <v>4</v>
          </cell>
          <cell r="AI25">
            <v>4</v>
          </cell>
          <cell r="AJ25">
            <v>4</v>
          </cell>
          <cell r="AK25">
            <v>168.88396156688842</v>
          </cell>
          <cell r="AO25" t="str">
            <v>c</v>
          </cell>
          <cell r="AP25">
            <v>0.49</v>
          </cell>
          <cell r="AQ25">
            <v>0.31925173363302178</v>
          </cell>
          <cell r="AR25">
            <v>0.58017750945393531</v>
          </cell>
          <cell r="AS25">
            <v>0.93930251719400604</v>
          </cell>
          <cell r="AT25">
            <v>2834.7287227236206</v>
          </cell>
          <cell r="AU25">
            <v>0</v>
          </cell>
          <cell r="AV25">
            <v>2.53572</v>
          </cell>
          <cell r="AW25">
            <v>25991806800.650234</v>
          </cell>
          <cell r="AX25">
            <v>4</v>
          </cell>
          <cell r="AY25">
            <v>946087.74382524414</v>
          </cell>
          <cell r="AZ25">
            <v>0.11367413277411915</v>
          </cell>
          <cell r="BA25" t="str">
            <v>CF CHS 457 x 8</v>
          </cell>
        </row>
        <row r="26">
          <cell r="A26" t="str">
            <v>CF CHS 457 x 8</v>
          </cell>
          <cell r="B26">
            <v>3760.0025969347844</v>
          </cell>
          <cell r="C26">
            <v>457</v>
          </cell>
          <cell r="E26">
            <v>8</v>
          </cell>
          <cell r="H26">
            <v>88.584116371802125</v>
          </cell>
          <cell r="I26">
            <v>90.276806493556307</v>
          </cell>
          <cell r="J26">
            <v>11284.600811694538</v>
          </cell>
          <cell r="K26">
            <v>1.4357078426905354</v>
          </cell>
          <cell r="L26">
            <v>284463627.83629733</v>
          </cell>
          <cell r="M26">
            <v>1244917.4084739489</v>
          </cell>
          <cell r="N26">
            <v>1612978.6666666667</v>
          </cell>
          <cell r="O26">
            <v>158.77066794594018</v>
          </cell>
          <cell r="P26">
            <v>284463627.83629733</v>
          </cell>
          <cell r="Q26">
            <v>1244917.4084739489</v>
          </cell>
          <cell r="R26">
            <v>1612978.6666666667</v>
          </cell>
          <cell r="S26">
            <v>158.77066794594018</v>
          </cell>
          <cell r="T26">
            <v>568927255.67259467</v>
          </cell>
          <cell r="V26">
            <v>2</v>
          </cell>
          <cell r="W26">
            <v>2</v>
          </cell>
          <cell r="X26">
            <v>3</v>
          </cell>
          <cell r="Y26">
            <v>4</v>
          </cell>
          <cell r="Z26">
            <v>4</v>
          </cell>
          <cell r="AA26">
            <v>3</v>
          </cell>
          <cell r="AB26">
            <v>4</v>
          </cell>
          <cell r="AC26">
            <v>4</v>
          </cell>
          <cell r="AD26">
            <v>4</v>
          </cell>
          <cell r="AE26">
            <v>4</v>
          </cell>
          <cell r="AF26">
            <v>2</v>
          </cell>
          <cell r="AG26">
            <v>2</v>
          </cell>
          <cell r="AH26">
            <v>3</v>
          </cell>
          <cell r="AI26">
            <v>4</v>
          </cell>
          <cell r="AJ26">
            <v>4</v>
          </cell>
          <cell r="AK26">
            <v>127.2271714922049</v>
          </cell>
          <cell r="AO26" t="str">
            <v>c</v>
          </cell>
          <cell r="AP26">
            <v>0.49</v>
          </cell>
          <cell r="AQ26">
            <v>0.32065127443300018</v>
          </cell>
          <cell r="AR26">
            <v>0.58096818213383861</v>
          </cell>
          <cell r="AS26">
            <v>0.93858496085280951</v>
          </cell>
          <cell r="AT26">
            <v>3760.0025969347844</v>
          </cell>
          <cell r="AU26">
            <v>0</v>
          </cell>
          <cell r="AV26">
            <v>2.53572</v>
          </cell>
          <cell r="AW26">
            <v>34201534662.093628</v>
          </cell>
          <cell r="AX26">
            <v>3</v>
          </cell>
          <cell r="AY26">
            <v>1244917.4084739489</v>
          </cell>
          <cell r="AZ26">
            <v>0.11367413277411918</v>
          </cell>
          <cell r="BA26" t="str">
            <v>CF CHS 508 x 8</v>
          </cell>
        </row>
        <row r="27">
          <cell r="A27" t="str">
            <v>CF CHS 508 x 8</v>
          </cell>
          <cell r="B27">
            <v>4261.5986950144397</v>
          </cell>
          <cell r="C27">
            <v>508</v>
          </cell>
          <cell r="E27">
            <v>8</v>
          </cell>
          <cell r="H27">
            <v>98.646009322719493</v>
          </cell>
          <cell r="I27">
            <v>100.53096491487338</v>
          </cell>
          <cell r="J27">
            <v>12566.370614359172</v>
          </cell>
          <cell r="K27">
            <v>1.5959290680236149</v>
          </cell>
          <cell r="L27">
            <v>392799612.66363901</v>
          </cell>
          <cell r="M27">
            <v>1546455.1679670827</v>
          </cell>
          <cell r="N27">
            <v>2000170.6666666667</v>
          </cell>
          <cell r="O27">
            <v>176.7993212656655</v>
          </cell>
          <cell r="P27">
            <v>392799612.66363901</v>
          </cell>
          <cell r="Q27">
            <v>1546455.1679670827</v>
          </cell>
          <cell r="R27">
            <v>2000170.6666666667</v>
          </cell>
          <cell r="S27">
            <v>176.7993212656655</v>
          </cell>
          <cell r="T27">
            <v>785599225.32727802</v>
          </cell>
          <cell r="V27">
            <v>2</v>
          </cell>
          <cell r="W27">
            <v>3</v>
          </cell>
          <cell r="X27">
            <v>4</v>
          </cell>
          <cell r="Y27">
            <v>4</v>
          </cell>
          <cell r="Z27">
            <v>4</v>
          </cell>
          <cell r="AA27">
            <v>3</v>
          </cell>
          <cell r="AB27">
            <v>4</v>
          </cell>
          <cell r="AC27">
            <v>4</v>
          </cell>
          <cell r="AD27">
            <v>4</v>
          </cell>
          <cell r="AE27">
            <v>4</v>
          </cell>
          <cell r="AF27">
            <v>2</v>
          </cell>
          <cell r="AG27">
            <v>3</v>
          </cell>
          <cell r="AH27">
            <v>4</v>
          </cell>
          <cell r="AI27">
            <v>4</v>
          </cell>
          <cell r="AJ27">
            <v>4</v>
          </cell>
          <cell r="AK27">
            <v>127</v>
          </cell>
          <cell r="AO27" t="str">
            <v>c</v>
          </cell>
          <cell r="AP27">
            <v>0.49</v>
          </cell>
          <cell r="AQ27">
            <v>0.28795369040441648</v>
          </cell>
          <cell r="AR27">
            <v>0.56300731805784332</v>
          </cell>
          <cell r="AS27">
            <v>0.9552880250500263</v>
          </cell>
          <cell r="AT27">
            <v>4261.5986950144397</v>
          </cell>
          <cell r="AU27">
            <v>0</v>
          </cell>
          <cell r="AV27">
            <v>2.53572</v>
          </cell>
          <cell r="AW27">
            <v>47226950137.553535</v>
          </cell>
          <cell r="AX27">
            <v>4</v>
          </cell>
          <cell r="AY27">
            <v>1546455.1679670827</v>
          </cell>
          <cell r="AZ27">
            <v>0.1078171613871704</v>
          </cell>
          <cell r="BA27" t="str">
            <v>CF CHS 610 x 8</v>
          </cell>
        </row>
        <row r="28">
          <cell r="A28" t="str">
            <v>CF CHS 610 x 8</v>
          </cell>
          <cell r="B28">
            <v>5264.0722806888889</v>
          </cell>
          <cell r="C28">
            <v>610</v>
          </cell>
          <cell r="E28">
            <v>8</v>
          </cell>
          <cell r="H28">
            <v>118.76979522455429</v>
          </cell>
          <cell r="I28">
            <v>121.03928175750755</v>
          </cell>
          <cell r="J28">
            <v>15129.910219688443</v>
          </cell>
          <cell r="K28">
            <v>1.9163715186897738</v>
          </cell>
          <cell r="L28">
            <v>685513537.18875384</v>
          </cell>
          <cell r="M28">
            <v>2247585.3678319799</v>
          </cell>
          <cell r="N28">
            <v>2899402.6666666665</v>
          </cell>
          <cell r="O28">
            <v>212.85793384320914</v>
          </cell>
          <cell r="P28">
            <v>685513537.18875384</v>
          </cell>
          <cell r="Q28">
            <v>2247585.3678319799</v>
          </cell>
          <cell r="R28">
            <v>2899402.6666666665</v>
          </cell>
          <cell r="S28">
            <v>212.85793384320914</v>
          </cell>
          <cell r="T28">
            <v>1371027074.3775077</v>
          </cell>
          <cell r="V28">
            <v>3</v>
          </cell>
          <cell r="W28">
            <v>3</v>
          </cell>
          <cell r="X28">
            <v>4</v>
          </cell>
          <cell r="Y28">
            <v>4</v>
          </cell>
          <cell r="Z28">
            <v>4</v>
          </cell>
          <cell r="AA28">
            <v>4</v>
          </cell>
          <cell r="AB28">
            <v>4</v>
          </cell>
          <cell r="AC28">
            <v>4</v>
          </cell>
          <cell r="AD28">
            <v>4</v>
          </cell>
          <cell r="AE28">
            <v>4</v>
          </cell>
          <cell r="AF28">
            <v>3</v>
          </cell>
          <cell r="AG28">
            <v>3</v>
          </cell>
          <cell r="AH28">
            <v>4</v>
          </cell>
          <cell r="AI28">
            <v>4</v>
          </cell>
          <cell r="AJ28">
            <v>4</v>
          </cell>
          <cell r="AK28">
            <v>126.66112956810632</v>
          </cell>
          <cell r="AO28" t="str">
            <v>c</v>
          </cell>
          <cell r="AP28">
            <v>0.49</v>
          </cell>
          <cell r="AQ28">
            <v>0.23917368782196605</v>
          </cell>
          <cell r="AR28">
            <v>0.53819957998956136</v>
          </cell>
          <cell r="AS28">
            <v>0.98007009997738048</v>
          </cell>
          <cell r="AT28">
            <v>5264.0722806888889</v>
          </cell>
          <cell r="AU28">
            <v>0</v>
          </cell>
          <cell r="AV28">
            <v>2.53572</v>
          </cell>
          <cell r="AW28">
            <v>82420431679.891327</v>
          </cell>
          <cell r="AX28">
            <v>4</v>
          </cell>
          <cell r="AY28">
            <v>2247585.3678319799</v>
          </cell>
          <cell r="AZ28">
            <v>9.8390877118667716E-2</v>
          </cell>
          <cell r="BA28" t="str">
            <v>CF CHS 610 x 10</v>
          </cell>
        </row>
        <row r="29">
          <cell r="A29" t="str">
            <v>CF CHS 610 x 10</v>
          </cell>
          <cell r="B29">
            <v>6555.5622700186859</v>
          </cell>
          <cell r="C29">
            <v>610</v>
          </cell>
          <cell r="E29">
            <v>10</v>
          </cell>
          <cell r="H29">
            <v>147.96901398407925</v>
          </cell>
          <cell r="I29">
            <v>150.79644737231007</v>
          </cell>
          <cell r="J29">
            <v>18849.555921538758</v>
          </cell>
          <cell r="K29">
            <v>1.9163715186897738</v>
          </cell>
          <cell r="L29">
            <v>848465635.91826344</v>
          </cell>
          <cell r="M29">
            <v>2781854.5439943061</v>
          </cell>
          <cell r="N29">
            <v>3600333.3333333335</v>
          </cell>
          <cell r="O29">
            <v>212.16149509277128</v>
          </cell>
          <cell r="P29">
            <v>848465635.91826344</v>
          </cell>
          <cell r="Q29">
            <v>2781854.5439943061</v>
          </cell>
          <cell r="R29">
            <v>3600333.3333333335</v>
          </cell>
          <cell r="S29">
            <v>212.16149509277128</v>
          </cell>
          <cell r="T29">
            <v>1696931271.8365269</v>
          </cell>
          <cell r="V29">
            <v>2</v>
          </cell>
          <cell r="W29">
            <v>3</v>
          </cell>
          <cell r="X29">
            <v>4</v>
          </cell>
          <cell r="Y29">
            <v>4</v>
          </cell>
          <cell r="Z29">
            <v>4</v>
          </cell>
          <cell r="AA29">
            <v>3</v>
          </cell>
          <cell r="AB29">
            <v>4</v>
          </cell>
          <cell r="AC29">
            <v>4</v>
          </cell>
          <cell r="AD29">
            <v>4</v>
          </cell>
          <cell r="AE29">
            <v>4</v>
          </cell>
          <cell r="AF29">
            <v>2</v>
          </cell>
          <cell r="AG29">
            <v>3</v>
          </cell>
          <cell r="AH29">
            <v>4</v>
          </cell>
          <cell r="AI29">
            <v>4</v>
          </cell>
          <cell r="AJ29">
            <v>4</v>
          </cell>
          <cell r="AK29">
            <v>101.66666666666667</v>
          </cell>
          <cell r="AO29" t="str">
            <v>c</v>
          </cell>
          <cell r="AP29">
            <v>0.49</v>
          </cell>
          <cell r="AQ29">
            <v>0.23995879646861995</v>
          </cell>
          <cell r="AR29">
            <v>0.53858001713614623</v>
          </cell>
          <cell r="AS29">
            <v>0.97967149297671385</v>
          </cell>
          <cell r="AT29">
            <v>6555.5622700186859</v>
          </cell>
          <cell r="AU29">
            <v>0</v>
          </cell>
          <cell r="AV29">
            <v>2.53572</v>
          </cell>
          <cell r="AW29">
            <v>102012433284.2774</v>
          </cell>
          <cell r="AX29">
            <v>4</v>
          </cell>
          <cell r="AY29">
            <v>2781854.5439943061</v>
          </cell>
          <cell r="AZ29">
            <v>9.8390877118667716E-2</v>
          </cell>
          <cell r="BA29" t="str">
            <v>CF CHS 711 x 10</v>
          </cell>
        </row>
        <row r="30">
          <cell r="A30" t="str">
            <v>CF CHS 711 x 10</v>
          </cell>
          <cell r="B30">
            <v>7796.5020189907254</v>
          </cell>
          <cell r="C30">
            <v>711</v>
          </cell>
          <cell r="E30">
            <v>10</v>
          </cell>
          <cell r="H30">
            <v>172.87713133806594</v>
          </cell>
          <cell r="I30">
            <v>176.18051601331558</v>
          </cell>
          <cell r="J30">
            <v>22022.564501664448</v>
          </cell>
          <cell r="K30">
            <v>2.2336723767023425</v>
          </cell>
          <cell r="L30">
            <v>1353014059.3915725</v>
          </cell>
          <cell r="M30">
            <v>3805946.7212139866</v>
          </cell>
          <cell r="N30">
            <v>4914343.333333333</v>
          </cell>
          <cell r="O30">
            <v>247.86614331126387</v>
          </cell>
          <cell r="P30">
            <v>1353014059.3915725</v>
          </cell>
          <cell r="Q30">
            <v>3805946.7212139866</v>
          </cell>
          <cell r="R30">
            <v>4914343.333333333</v>
          </cell>
          <cell r="S30">
            <v>247.86614331126387</v>
          </cell>
          <cell r="T30">
            <v>2706028118.783145</v>
          </cell>
          <cell r="V30">
            <v>3</v>
          </cell>
          <cell r="W30">
            <v>3</v>
          </cell>
          <cell r="X30">
            <v>4</v>
          </cell>
          <cell r="Y30">
            <v>4</v>
          </cell>
          <cell r="Z30">
            <v>4</v>
          </cell>
          <cell r="AA30">
            <v>4</v>
          </cell>
          <cell r="AB30">
            <v>4</v>
          </cell>
          <cell r="AC30">
            <v>4</v>
          </cell>
          <cell r="AD30">
            <v>4</v>
          </cell>
          <cell r="AE30">
            <v>4</v>
          </cell>
          <cell r="AF30">
            <v>3</v>
          </cell>
          <cell r="AG30">
            <v>3</v>
          </cell>
          <cell r="AH30">
            <v>4</v>
          </cell>
          <cell r="AI30">
            <v>4</v>
          </cell>
          <cell r="AJ30">
            <v>4</v>
          </cell>
          <cell r="AK30">
            <v>101.4265335235378</v>
          </cell>
          <cell r="AO30" t="str">
            <v>c</v>
          </cell>
          <cell r="AP30">
            <v>0.49</v>
          </cell>
          <cell r="AQ30">
            <v>0.20539318657777689</v>
          </cell>
          <cell r="AR30">
            <v>0.52241451125784211</v>
          </cell>
          <cell r="AS30">
            <v>0.99724886793378953</v>
          </cell>
          <cell r="AT30">
            <v>7796.5020189907254</v>
          </cell>
          <cell r="AU30">
            <v>0</v>
          </cell>
          <cell r="AV30">
            <v>2.53572</v>
          </cell>
          <cell r="AW30">
            <v>162675128636.16867</v>
          </cell>
          <cell r="AX30">
            <v>4</v>
          </cell>
          <cell r="AY30">
            <v>3805946.7212139866</v>
          </cell>
          <cell r="AZ30">
            <v>9.1134947830391597E-2</v>
          </cell>
          <cell r="BA30" t="str">
            <v>CF CHS 762 x 10</v>
          </cell>
        </row>
        <row r="31">
          <cell r="A31" t="str">
            <v>CF CHS 762 x 10</v>
          </cell>
          <cell r="B31">
            <v>8386.7957480233108</v>
          </cell>
          <cell r="C31">
            <v>762</v>
          </cell>
          <cell r="E31">
            <v>10</v>
          </cell>
          <cell r="H31">
            <v>185.45449752671266</v>
          </cell>
          <cell r="I31">
            <v>188.99821403996197</v>
          </cell>
          <cell r="J31">
            <v>23624.776754995244</v>
          </cell>
          <cell r="K31">
            <v>2.3938936020354222</v>
          </cell>
          <cell r="L31">
            <v>1670283528.9665413</v>
          </cell>
          <cell r="M31">
            <v>4383946.2702533891</v>
          </cell>
          <cell r="N31">
            <v>5655373.333333333</v>
          </cell>
          <cell r="O31">
            <v>265.89565622627237</v>
          </cell>
          <cell r="P31">
            <v>1670283528.9665413</v>
          </cell>
          <cell r="Q31">
            <v>4383946.2702533891</v>
          </cell>
          <cell r="R31">
            <v>5655373.333333333</v>
          </cell>
          <cell r="S31">
            <v>265.89565622627237</v>
          </cell>
          <cell r="T31">
            <v>3340567057.9330826</v>
          </cell>
          <cell r="V31">
            <v>3</v>
          </cell>
          <cell r="W31">
            <v>3</v>
          </cell>
          <cell r="X31">
            <v>4</v>
          </cell>
          <cell r="Y31">
            <v>4</v>
          </cell>
          <cell r="Z31">
            <v>4</v>
          </cell>
          <cell r="AA31">
            <v>4</v>
          </cell>
          <cell r="AB31">
            <v>4</v>
          </cell>
          <cell r="AC31">
            <v>4</v>
          </cell>
          <cell r="AD31">
            <v>4</v>
          </cell>
          <cell r="AE31">
            <v>4</v>
          </cell>
          <cell r="AF31">
            <v>3</v>
          </cell>
          <cell r="AG31">
            <v>3</v>
          </cell>
          <cell r="AH31">
            <v>4</v>
          </cell>
          <cell r="AI31">
            <v>4</v>
          </cell>
          <cell r="AJ31">
            <v>4</v>
          </cell>
          <cell r="AK31">
            <v>101.32978723404256</v>
          </cell>
          <cell r="AO31" t="str">
            <v>c</v>
          </cell>
          <cell r="AP31">
            <v>0.49</v>
          </cell>
          <cell r="AQ31">
            <v>0.19146614781898094</v>
          </cell>
          <cell r="AR31">
            <v>0.51623884909597029</v>
          </cell>
          <cell r="AS31">
            <v>1</v>
          </cell>
          <cell r="AT31">
            <v>8386.7957480233108</v>
          </cell>
          <cell r="AU31">
            <v>0</v>
          </cell>
          <cell r="AV31">
            <v>2.53572</v>
          </cell>
          <cell r="AW31">
            <v>200820964163.29248</v>
          </cell>
          <cell r="AX31">
            <v>4</v>
          </cell>
          <cell r="AY31">
            <v>4383946.2702533891</v>
          </cell>
          <cell r="AZ31">
            <v>8.8032343637957464E-2</v>
          </cell>
          <cell r="BA31" t="str">
            <v>CF CHS 813 x 10</v>
          </cell>
        </row>
        <row r="32">
          <cell r="A32" t="str">
            <v>CF CHS 813 x 10</v>
          </cell>
          <cell r="B32">
            <v>8955.5810979557446</v>
          </cell>
          <cell r="C32">
            <v>813</v>
          </cell>
          <cell r="E32">
            <v>10</v>
          </cell>
          <cell r="H32">
            <v>198.03186371535941</v>
          </cell>
          <cell r="I32">
            <v>201.81591206660832</v>
          </cell>
          <cell r="J32">
            <v>25226.98900832604</v>
          </cell>
          <cell r="K32">
            <v>2.5541148273685015</v>
          </cell>
          <cell r="L32">
            <v>2033639031.7963171</v>
          </cell>
          <cell r="M32">
            <v>5002802.0462394021</v>
          </cell>
          <cell r="N32">
            <v>6448423.333333333</v>
          </cell>
          <cell r="O32">
            <v>283.92538632535133</v>
          </cell>
          <cell r="P32">
            <v>2033639031.7963171</v>
          </cell>
          <cell r="Q32">
            <v>5002802.0462394021</v>
          </cell>
          <cell r="R32">
            <v>6448423.333333333</v>
          </cell>
          <cell r="S32">
            <v>283.92538632535133</v>
          </cell>
          <cell r="T32">
            <v>4067278063.5926342</v>
          </cell>
          <cell r="V32">
            <v>3</v>
          </cell>
          <cell r="W32">
            <v>4</v>
          </cell>
          <cell r="X32">
            <v>4</v>
          </cell>
          <cell r="Y32">
            <v>4</v>
          </cell>
          <cell r="Z32">
            <v>4</v>
          </cell>
          <cell r="AA32">
            <v>4</v>
          </cell>
          <cell r="AB32">
            <v>4</v>
          </cell>
          <cell r="AC32">
            <v>4</v>
          </cell>
          <cell r="AD32">
            <v>4</v>
          </cell>
          <cell r="AE32">
            <v>4</v>
          </cell>
          <cell r="AF32">
            <v>3</v>
          </cell>
          <cell r="AG32">
            <v>4</v>
          </cell>
          <cell r="AH32">
            <v>4</v>
          </cell>
          <cell r="AI32">
            <v>4</v>
          </cell>
          <cell r="AJ32">
            <v>4</v>
          </cell>
          <cell r="AK32">
            <v>101.24533001245329</v>
          </cell>
          <cell r="AO32" t="str">
            <v>c</v>
          </cell>
          <cell r="AP32">
            <v>0.49</v>
          </cell>
          <cell r="AQ32">
            <v>0.17930773178945822</v>
          </cell>
          <cell r="AR32">
            <v>0.51100602562815745</v>
          </cell>
          <cell r="AS32">
            <v>1</v>
          </cell>
          <cell r="AT32">
            <v>8955.5810979557446</v>
          </cell>
          <cell r="AU32">
            <v>0</v>
          </cell>
          <cell r="AV32">
            <v>2.53572</v>
          </cell>
          <cell r="AW32">
            <v>244507800048.85141</v>
          </cell>
          <cell r="AX32">
            <v>4</v>
          </cell>
          <cell r="AY32">
            <v>5002802.0462394021</v>
          </cell>
          <cell r="AZ32">
            <v>8.5226465314769045E-2</v>
          </cell>
          <cell r="BA32" t="str">
            <v>CF CHS 914 x 10</v>
          </cell>
        </row>
        <row r="33">
          <cell r="A33" t="str">
            <v>CF CHS 914 x 10</v>
          </cell>
          <cell r="B33">
            <v>10081.999143900364</v>
          </cell>
          <cell r="C33">
            <v>914</v>
          </cell>
          <cell r="E33">
            <v>10</v>
          </cell>
          <cell r="H33">
            <v>222.93998106934606</v>
          </cell>
          <cell r="I33">
            <v>227.19998070761383</v>
          </cell>
          <cell r="J33">
            <v>28399.99758845173</v>
          </cell>
          <cell r="K33">
            <v>2.8714156853810708</v>
          </cell>
          <cell r="L33">
            <v>2901471553.6253767</v>
          </cell>
          <cell r="M33">
            <v>6348953.0713903205</v>
          </cell>
          <cell r="N33">
            <v>8172493.333333333</v>
          </cell>
          <cell r="O33">
            <v>319.63181944230769</v>
          </cell>
          <cell r="P33">
            <v>2901471553.6253767</v>
          </cell>
          <cell r="Q33">
            <v>6348953.0713903205</v>
          </cell>
          <cell r="R33">
            <v>8172493.333333333</v>
          </cell>
          <cell r="S33">
            <v>319.63181944230769</v>
          </cell>
          <cell r="T33">
            <v>5802943107.2507534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cell r="AK33">
            <v>101.10619469026548</v>
          </cell>
          <cell r="AO33" t="str">
            <v>c</v>
          </cell>
          <cell r="AP33">
            <v>0.49</v>
          </cell>
          <cell r="AQ33">
            <v>0.15927706167762648</v>
          </cell>
          <cell r="AR33">
            <v>0.50270747129934767</v>
          </cell>
          <cell r="AS33">
            <v>1</v>
          </cell>
          <cell r="AT33">
            <v>10081.999143900364</v>
          </cell>
          <cell r="AU33">
            <v>0</v>
          </cell>
          <cell r="AV33">
            <v>2.53572</v>
          </cell>
          <cell r="AW33">
            <v>348848746207.73816</v>
          </cell>
          <cell r="AX33">
            <v>4</v>
          </cell>
          <cell r="AY33">
            <v>6348953.0713903205</v>
          </cell>
          <cell r="AZ33">
            <v>8.0379750130079627E-2</v>
          </cell>
          <cell r="BA33" t="str">
            <v>CF CHS 914 x 12</v>
          </cell>
        </row>
        <row r="34">
          <cell r="A34" t="str">
            <v>CF CHS 914 x 12</v>
          </cell>
          <cell r="B34">
            <v>12071.632603271852</v>
          </cell>
          <cell r="C34">
            <v>914</v>
          </cell>
          <cell r="E34">
            <v>12</v>
          </cell>
          <cell r="H34">
            <v>266.93610122727893</v>
          </cell>
          <cell r="I34">
            <v>272.03679105964733</v>
          </cell>
          <cell r="J34">
            <v>34004.598882455917</v>
          </cell>
          <cell r="K34">
            <v>2.8714156853810708</v>
          </cell>
          <cell r="L34">
            <v>3458896791.4250932</v>
          </cell>
          <cell r="M34">
            <v>7568701.9506019531</v>
          </cell>
          <cell r="N34">
            <v>9763824</v>
          </cell>
          <cell r="O34">
            <v>318.93337862318521</v>
          </cell>
          <cell r="P34">
            <v>3458896791.4250932</v>
          </cell>
          <cell r="Q34">
            <v>7568701.9506019531</v>
          </cell>
          <cell r="R34">
            <v>9763824</v>
          </cell>
          <cell r="S34">
            <v>318.93337862318521</v>
          </cell>
          <cell r="T34">
            <v>6917793582.8501863</v>
          </cell>
          <cell r="V34">
            <v>3</v>
          </cell>
          <cell r="W34">
            <v>3</v>
          </cell>
          <cell r="X34">
            <v>4</v>
          </cell>
          <cell r="Y34">
            <v>4</v>
          </cell>
          <cell r="Z34">
            <v>4</v>
          </cell>
          <cell r="AA34">
            <v>4</v>
          </cell>
          <cell r="AB34">
            <v>4</v>
          </cell>
          <cell r="AC34">
            <v>4</v>
          </cell>
          <cell r="AD34">
            <v>4</v>
          </cell>
          <cell r="AE34">
            <v>4</v>
          </cell>
          <cell r="AF34">
            <v>3</v>
          </cell>
          <cell r="AG34">
            <v>3</v>
          </cell>
          <cell r="AH34">
            <v>4</v>
          </cell>
          <cell r="AI34">
            <v>4</v>
          </cell>
          <cell r="AJ34">
            <v>4</v>
          </cell>
          <cell r="AK34">
            <v>84.441980783444208</v>
          </cell>
          <cell r="AO34" t="str">
            <v>c</v>
          </cell>
          <cell r="AP34">
            <v>0.49</v>
          </cell>
          <cell r="AQ34">
            <v>0.15962586681651089</v>
          </cell>
          <cell r="AR34">
            <v>0.50284854604850637</v>
          </cell>
          <cell r="AS34">
            <v>1</v>
          </cell>
          <cell r="AT34">
            <v>12071.632603271852</v>
          </cell>
          <cell r="AU34">
            <v>0</v>
          </cell>
          <cell r="AV34">
            <v>2.53572</v>
          </cell>
          <cell r="AW34">
            <v>415868908810.40375</v>
          </cell>
          <cell r="AX34">
            <v>4</v>
          </cell>
          <cell r="AY34">
            <v>7568701.9506019531</v>
          </cell>
          <cell r="AZ34">
            <v>8.0379750130079627E-2</v>
          </cell>
          <cell r="BA34" t="str">
            <v>CF CHS 1016 x 12</v>
          </cell>
        </row>
        <row r="35">
          <cell r="A35" t="str">
            <v>CF CHS 1016 x 12</v>
          </cell>
          <cell r="B35">
            <v>13436.71744310969</v>
          </cell>
          <cell r="C35">
            <v>1016</v>
          </cell>
          <cell r="E35">
            <v>12</v>
          </cell>
          <cell r="H35">
            <v>297.12178008003116</v>
          </cell>
          <cell r="I35">
            <v>302.7992663235986</v>
          </cell>
          <cell r="J35">
            <v>37849.908290449828</v>
          </cell>
          <cell r="K35">
            <v>3.1918581360472298</v>
          </cell>
          <cell r="L35">
            <v>4769845442.7624874</v>
          </cell>
          <cell r="M35">
            <v>9389459.5329970233</v>
          </cell>
          <cell r="N35">
            <v>12096768</v>
          </cell>
          <cell r="O35">
            <v>354.99295767662773</v>
          </cell>
          <cell r="P35">
            <v>4769845442.7624874</v>
          </cell>
          <cell r="Q35">
            <v>9389459.5329970233</v>
          </cell>
          <cell r="R35">
            <v>12096768</v>
          </cell>
          <cell r="S35">
            <v>354.99295767662773</v>
          </cell>
          <cell r="T35">
            <v>9539690885.5249748</v>
          </cell>
          <cell r="V35">
            <v>3</v>
          </cell>
          <cell r="W35">
            <v>4</v>
          </cell>
          <cell r="X35">
            <v>4</v>
          </cell>
          <cell r="Y35">
            <v>4</v>
          </cell>
          <cell r="Z35">
            <v>4</v>
          </cell>
          <cell r="AA35">
            <v>4</v>
          </cell>
          <cell r="AB35">
            <v>4</v>
          </cell>
          <cell r="AC35">
            <v>4</v>
          </cell>
          <cell r="AD35">
            <v>4</v>
          </cell>
          <cell r="AE35">
            <v>4</v>
          </cell>
          <cell r="AF35">
            <v>3</v>
          </cell>
          <cell r="AG35">
            <v>4</v>
          </cell>
          <cell r="AH35">
            <v>4</v>
          </cell>
          <cell r="AI35">
            <v>4</v>
          </cell>
          <cell r="AJ35">
            <v>4</v>
          </cell>
          <cell r="AK35">
            <v>84.329349269588306</v>
          </cell>
          <cell r="AO35" t="str">
            <v>c</v>
          </cell>
          <cell r="AP35">
            <v>0.49</v>
          </cell>
          <cell r="AQ35">
            <v>0.14341134357324253</v>
          </cell>
          <cell r="AR35">
            <v>0.49641918590818573</v>
          </cell>
          <cell r="AS35">
            <v>1</v>
          </cell>
          <cell r="AT35">
            <v>13436.71744310969</v>
          </cell>
          <cell r="AU35">
            <v>0</v>
          </cell>
          <cell r="AV35">
            <v>2.53572</v>
          </cell>
          <cell r="AW35">
            <v>573486443536.99878</v>
          </cell>
          <cell r="AX35">
            <v>4</v>
          </cell>
          <cell r="AY35">
            <v>9389459.5329970233</v>
          </cell>
          <cell r="AZ35">
            <v>7.6238245945152577E-2</v>
          </cell>
          <cell r="BA35" t="str">
            <v>CF CHS 1067 x 12</v>
          </cell>
        </row>
        <row r="36">
          <cell r="A36" t="str">
            <v>CF CHS 1067 x 12</v>
          </cell>
          <cell r="B36">
            <v>14119.259863028607</v>
          </cell>
          <cell r="C36">
            <v>1067</v>
          </cell>
          <cell r="E36">
            <v>12</v>
          </cell>
          <cell r="H36">
            <v>312.21461950640719</v>
          </cell>
          <cell r="I36">
            <v>318.18050395557424</v>
          </cell>
          <cell r="J36">
            <v>39772.56299444678</v>
          </cell>
          <cell r="K36">
            <v>3.3520793613803095</v>
          </cell>
          <cell r="L36">
            <v>5534198021.9956665</v>
          </cell>
          <cell r="M36">
            <v>10373379.610113714</v>
          </cell>
          <cell r="N36">
            <v>13356876</v>
          </cell>
          <cell r="O36">
            <v>373.02295505772832</v>
          </cell>
          <cell r="P36">
            <v>5534198021.9956665</v>
          </cell>
          <cell r="Q36">
            <v>10373379.610113714</v>
          </cell>
          <cell r="R36">
            <v>13356876</v>
          </cell>
          <cell r="S36">
            <v>373.02295505772832</v>
          </cell>
          <cell r="T36">
            <v>11068396043.991333</v>
          </cell>
          <cell r="V36">
            <v>3</v>
          </cell>
          <cell r="W36">
            <v>4</v>
          </cell>
          <cell r="X36">
            <v>4</v>
          </cell>
          <cell r="Y36">
            <v>4</v>
          </cell>
          <cell r="Z36">
            <v>4</v>
          </cell>
          <cell r="AA36">
            <v>4</v>
          </cell>
          <cell r="AB36">
            <v>4</v>
          </cell>
          <cell r="AC36">
            <v>4</v>
          </cell>
          <cell r="AD36">
            <v>4</v>
          </cell>
          <cell r="AE36">
            <v>4</v>
          </cell>
          <cell r="AF36">
            <v>3</v>
          </cell>
          <cell r="AG36">
            <v>4</v>
          </cell>
          <cell r="AH36">
            <v>4</v>
          </cell>
          <cell r="AI36">
            <v>4</v>
          </cell>
          <cell r="AJ36">
            <v>4</v>
          </cell>
          <cell r="AK36">
            <v>84.281200631911545</v>
          </cell>
          <cell r="AO36" t="str">
            <v>c</v>
          </cell>
          <cell r="AP36">
            <v>0.49</v>
          </cell>
          <cell r="AQ36">
            <v>0.13647958209854855</v>
          </cell>
          <cell r="AR36">
            <v>0.49375083577904161</v>
          </cell>
          <cell r="AS36">
            <v>1</v>
          </cell>
          <cell r="AT36">
            <v>14119.259863028607</v>
          </cell>
          <cell r="AU36">
            <v>0</v>
          </cell>
          <cell r="AV36">
            <v>2.53572</v>
          </cell>
          <cell r="AW36">
            <v>665385824247.09924</v>
          </cell>
          <cell r="AX36">
            <v>4</v>
          </cell>
          <cell r="AY36">
            <v>10373379.610113714</v>
          </cell>
          <cell r="AZ36">
            <v>7.4393936546300513E-2</v>
          </cell>
          <cell r="BA36" t="str">
            <v>CF CHS 1168 x 12</v>
          </cell>
        </row>
        <row r="37">
          <cell r="A37" t="str">
            <v>CF CHS 1168 x 12</v>
          </cell>
          <cell r="B37">
            <v>15470.961518162152</v>
          </cell>
          <cell r="C37">
            <v>1168</v>
          </cell>
          <cell r="E37">
            <v>12</v>
          </cell>
          <cell r="H37">
            <v>342.10436033119123</v>
          </cell>
          <cell r="I37">
            <v>348.64138632478085</v>
          </cell>
          <cell r="J37">
            <v>43580.17329059761</v>
          </cell>
          <cell r="K37">
            <v>3.6693802193928784</v>
          </cell>
          <cell r="L37">
            <v>7280503749.9272366</v>
          </cell>
          <cell r="M37">
            <v>12466616.010149378</v>
          </cell>
          <cell r="N37">
            <v>16036608</v>
          </cell>
          <cell r="O37">
            <v>408.72973955903916</v>
          </cell>
          <cell r="P37">
            <v>7280503749.9272366</v>
          </cell>
          <cell r="Q37">
            <v>12466616.010149378</v>
          </cell>
          <cell r="R37">
            <v>16036608</v>
          </cell>
          <cell r="S37">
            <v>408.72973955903916</v>
          </cell>
          <cell r="T37">
            <v>14561007499.854473</v>
          </cell>
          <cell r="V37">
            <v>4</v>
          </cell>
          <cell r="W37">
            <v>4</v>
          </cell>
          <cell r="X37">
            <v>4</v>
          </cell>
          <cell r="Y37">
            <v>4</v>
          </cell>
          <cell r="Z37">
            <v>4</v>
          </cell>
          <cell r="AA37">
            <v>4</v>
          </cell>
          <cell r="AB37">
            <v>4</v>
          </cell>
          <cell r="AC37">
            <v>4</v>
          </cell>
          <cell r="AD37">
            <v>4</v>
          </cell>
          <cell r="AE37">
            <v>4</v>
          </cell>
          <cell r="AF37">
            <v>4</v>
          </cell>
          <cell r="AG37">
            <v>4</v>
          </cell>
          <cell r="AH37">
            <v>4</v>
          </cell>
          <cell r="AI37">
            <v>4</v>
          </cell>
          <cell r="AJ37">
            <v>4</v>
          </cell>
          <cell r="AK37">
            <v>84.198385236447535</v>
          </cell>
          <cell r="AO37" t="str">
            <v>c</v>
          </cell>
          <cell r="AP37">
            <v>0.49</v>
          </cell>
          <cell r="AQ37">
            <v>0.12455667423263357</v>
          </cell>
          <cell r="AR37">
            <v>0.48927356773494246</v>
          </cell>
          <cell r="AS37">
            <v>1</v>
          </cell>
          <cell r="AT37">
            <v>15470.961518162152</v>
          </cell>
          <cell r="AU37">
            <v>0</v>
          </cell>
          <cell r="AV37">
            <v>2.53572</v>
          </cell>
          <cell r="AW37">
            <v>875347063716.47522</v>
          </cell>
          <cell r="AX37">
            <v>4</v>
          </cell>
          <cell r="AY37">
            <v>12466616.010149378</v>
          </cell>
          <cell r="AZ37">
            <v>7.1104703252180934E-2</v>
          </cell>
          <cell r="BA37" t="str">
            <v>CF CHS 1168 x 16</v>
          </cell>
        </row>
        <row r="38">
          <cell r="A38" t="str">
            <v>CF CHS 1168 x 16</v>
          </cell>
          <cell r="B38">
            <v>20556.571705793311</v>
          </cell>
          <cell r="C38">
            <v>1168</v>
          </cell>
          <cell r="E38">
            <v>16</v>
          </cell>
          <cell r="H38">
            <v>454.5608109590915</v>
          </cell>
          <cell r="I38">
            <v>463.24668632773654</v>
          </cell>
          <cell r="J38">
            <v>57905.835790967067</v>
          </cell>
          <cell r="K38">
            <v>3.6693802193928784</v>
          </cell>
          <cell r="L38">
            <v>9607736274.4372559</v>
          </cell>
          <cell r="M38">
            <v>16451603.209652836</v>
          </cell>
          <cell r="N38">
            <v>21235029.333333332</v>
          </cell>
          <cell r="O38">
            <v>407.33278777923096</v>
          </cell>
          <cell r="P38">
            <v>9607736274.4372559</v>
          </cell>
          <cell r="Q38">
            <v>16451603.209652836</v>
          </cell>
          <cell r="R38">
            <v>21235029.333333332</v>
          </cell>
          <cell r="S38">
            <v>407.33278777923096</v>
          </cell>
          <cell r="T38">
            <v>19215472548.874512</v>
          </cell>
          <cell r="V38">
            <v>3</v>
          </cell>
          <cell r="W38">
            <v>3</v>
          </cell>
          <cell r="X38">
            <v>4</v>
          </cell>
          <cell r="Y38">
            <v>4</v>
          </cell>
          <cell r="Z38">
            <v>4</v>
          </cell>
          <cell r="AA38">
            <v>4</v>
          </cell>
          <cell r="AB38">
            <v>4</v>
          </cell>
          <cell r="AC38">
            <v>4</v>
          </cell>
          <cell r="AD38">
            <v>4</v>
          </cell>
          <cell r="AE38">
            <v>4</v>
          </cell>
          <cell r="AF38">
            <v>3</v>
          </cell>
          <cell r="AG38">
            <v>3</v>
          </cell>
          <cell r="AH38">
            <v>4</v>
          </cell>
          <cell r="AI38">
            <v>4</v>
          </cell>
          <cell r="AJ38">
            <v>4</v>
          </cell>
          <cell r="AK38">
            <v>63.36805555555555</v>
          </cell>
          <cell r="AO38" t="str">
            <v>c</v>
          </cell>
          <cell r="AP38">
            <v>0.49</v>
          </cell>
          <cell r="AQ38">
            <v>0.12498384256520242</v>
          </cell>
          <cell r="AR38">
            <v>0.48943152187965627</v>
          </cell>
          <cell r="AS38">
            <v>1</v>
          </cell>
          <cell r="AT38">
            <v>20556.571705793311</v>
          </cell>
          <cell r="AU38">
            <v>0</v>
          </cell>
          <cell r="AV38">
            <v>2.53572</v>
          </cell>
          <cell r="AW38">
            <v>1155154097252.5383</v>
          </cell>
          <cell r="AX38">
            <v>4</v>
          </cell>
          <cell r="AY38">
            <v>16451603.209652836</v>
          </cell>
          <cell r="AZ38">
            <v>7.1104703252180948E-2</v>
          </cell>
          <cell r="BA38" t="str">
            <v>CF CHS 1219 x 16</v>
          </cell>
        </row>
        <row r="39">
          <cell r="A39" t="str">
            <v>CF CHS 1219 x 16</v>
          </cell>
          <cell r="B39">
            <v>21466.628265685202</v>
          </cell>
          <cell r="C39">
            <v>1219</v>
          </cell>
          <cell r="E39">
            <v>16</v>
          </cell>
          <cell r="H39">
            <v>474.68459686092626</v>
          </cell>
          <cell r="I39">
            <v>483.75500317037068</v>
          </cell>
          <cell r="J39">
            <v>60469.375396296338</v>
          </cell>
          <cell r="K39">
            <v>3.8296014447259576</v>
          </cell>
          <cell r="L39">
            <v>10940913057.25001</v>
          </cell>
          <cell r="M39">
            <v>17950636.681296159</v>
          </cell>
          <cell r="N39">
            <v>23156709.333333332</v>
          </cell>
          <cell r="O39">
            <v>425.3623455361323</v>
          </cell>
          <cell r="P39">
            <v>10940913057.25001</v>
          </cell>
          <cell r="Q39">
            <v>17950636.681296159</v>
          </cell>
          <cell r="R39">
            <v>23156709.333333332</v>
          </cell>
          <cell r="S39">
            <v>425.3623455361323</v>
          </cell>
          <cell r="T39">
            <v>21881826114.500019</v>
          </cell>
          <cell r="V39">
            <v>3</v>
          </cell>
          <cell r="W39">
            <v>3</v>
          </cell>
          <cell r="X39">
            <v>4</v>
          </cell>
          <cell r="Y39">
            <v>4</v>
          </cell>
          <cell r="Z39">
            <v>4</v>
          </cell>
          <cell r="AA39">
            <v>4</v>
          </cell>
          <cell r="AB39">
            <v>4</v>
          </cell>
          <cell r="AC39">
            <v>4</v>
          </cell>
          <cell r="AD39">
            <v>4</v>
          </cell>
          <cell r="AE39">
            <v>4</v>
          </cell>
          <cell r="AF39">
            <v>3</v>
          </cell>
          <cell r="AG39">
            <v>3</v>
          </cell>
          <cell r="AH39">
            <v>4</v>
          </cell>
          <cell r="AI39">
            <v>4</v>
          </cell>
          <cell r="AJ39">
            <v>4</v>
          </cell>
          <cell r="AK39">
            <v>63.331255195344966</v>
          </cell>
          <cell r="AO39" t="str">
            <v>c</v>
          </cell>
          <cell r="AP39">
            <v>0.49</v>
          </cell>
          <cell r="AQ39">
            <v>0.11968623352233201</v>
          </cell>
          <cell r="AR39">
            <v>0.48748552446035243</v>
          </cell>
          <cell r="AS39">
            <v>1</v>
          </cell>
          <cell r="AT39">
            <v>21466.628265685202</v>
          </cell>
          <cell r="AU39">
            <v>0</v>
          </cell>
          <cell r="AV39">
            <v>2.53572</v>
          </cell>
          <cell r="AW39">
            <v>1315444157162.4431</v>
          </cell>
          <cell r="AX39">
            <v>4</v>
          </cell>
          <cell r="AY39">
            <v>17950636.681296159</v>
          </cell>
          <cell r="AZ39">
            <v>6.9601387423998851E-2</v>
          </cell>
          <cell r="BA39" t="str">
            <v>CF CHS 1219 x 20</v>
          </cell>
        </row>
        <row r="40">
          <cell r="A40" t="str">
            <v>CF CHS 1219 x 20</v>
          </cell>
          <cell r="B40">
            <v>26744.064100744548</v>
          </cell>
          <cell r="C40">
            <v>1219</v>
          </cell>
          <cell r="E40">
            <v>20</v>
          </cell>
          <cell r="H40">
            <v>591.38282588970344</v>
          </cell>
          <cell r="I40">
            <v>602.68313466466589</v>
          </cell>
          <cell r="J40">
            <v>75335.391833083238</v>
          </cell>
          <cell r="K40">
            <v>3.8296014447259576</v>
          </cell>
          <cell r="L40">
            <v>13541546098.920691</v>
          </cell>
          <cell r="M40">
            <v>22217466.938344035</v>
          </cell>
          <cell r="N40">
            <v>28754686.666666668</v>
          </cell>
          <cell r="O40">
            <v>423.96948593029663</v>
          </cell>
          <cell r="P40">
            <v>13541546098.920691</v>
          </cell>
          <cell r="Q40">
            <v>22217466.938344035</v>
          </cell>
          <cell r="R40">
            <v>28754686.666666668</v>
          </cell>
          <cell r="S40">
            <v>423.96948593029663</v>
          </cell>
          <cell r="T40">
            <v>27083092197.841381</v>
          </cell>
          <cell r="V40">
            <v>2</v>
          </cell>
          <cell r="W40">
            <v>3</v>
          </cell>
          <cell r="X40">
            <v>4</v>
          </cell>
          <cell r="Y40">
            <v>4</v>
          </cell>
          <cell r="Z40">
            <v>4</v>
          </cell>
          <cell r="AA40">
            <v>3</v>
          </cell>
          <cell r="AB40">
            <v>4</v>
          </cell>
          <cell r="AC40">
            <v>4</v>
          </cell>
          <cell r="AD40">
            <v>4</v>
          </cell>
          <cell r="AE40">
            <v>4</v>
          </cell>
          <cell r="AF40">
            <v>2</v>
          </cell>
          <cell r="AG40">
            <v>3</v>
          </cell>
          <cell r="AH40">
            <v>4</v>
          </cell>
          <cell r="AI40">
            <v>4</v>
          </cell>
          <cell r="AJ40">
            <v>4</v>
          </cell>
          <cell r="AK40">
            <v>50.83402835696414</v>
          </cell>
          <cell r="AO40" t="str">
            <v>c</v>
          </cell>
          <cell r="AP40">
            <v>0.49</v>
          </cell>
          <cell r="AQ40">
            <v>0.12007943663147104</v>
          </cell>
          <cell r="AR40">
            <v>0.48762899752557615</v>
          </cell>
          <cell r="AS40">
            <v>1</v>
          </cell>
          <cell r="AT40">
            <v>26744.064100744548</v>
          </cell>
          <cell r="AU40">
            <v>0</v>
          </cell>
          <cell r="AV40">
            <v>2.53572</v>
          </cell>
          <cell r="AW40">
            <v>1628122589180.7258</v>
          </cell>
          <cell r="AX40">
            <v>4</v>
          </cell>
          <cell r="AY40">
            <v>22217466.938344035</v>
          </cell>
          <cell r="AZ40">
            <v>6.9601387423998851E-2</v>
          </cell>
          <cell r="BA40" t="str">
            <v>CF CHS 1219 x 25</v>
          </cell>
        </row>
        <row r="41">
          <cell r="A41" t="str">
            <v>CF CHS 1219 x 25</v>
          </cell>
          <cell r="B41">
            <v>33290.671951927638</v>
          </cell>
          <cell r="C41">
            <v>1219</v>
          </cell>
          <cell r="E41">
            <v>25</v>
          </cell>
          <cell r="H41">
            <v>736.14584457079434</v>
          </cell>
          <cell r="I41">
            <v>750.21232567724269</v>
          </cell>
          <cell r="J41">
            <v>93776.540709655324</v>
          </cell>
          <cell r="K41">
            <v>3.8296014447259576</v>
          </cell>
          <cell r="L41">
            <v>16718727841.136713</v>
          </cell>
          <cell r="M41">
            <v>27430234.357894529</v>
          </cell>
          <cell r="N41">
            <v>35646108.333333336</v>
          </cell>
          <cell r="O41">
            <v>422.23527209365159</v>
          </cell>
          <cell r="P41">
            <v>16718727841.136713</v>
          </cell>
          <cell r="Q41">
            <v>27430234.357894529</v>
          </cell>
          <cell r="R41">
            <v>35646108.333333336</v>
          </cell>
          <cell r="S41">
            <v>422.23527209365159</v>
          </cell>
          <cell r="T41">
            <v>33437455682.273426</v>
          </cell>
          <cell r="V41">
            <v>1</v>
          </cell>
          <cell r="W41">
            <v>2</v>
          </cell>
          <cell r="X41">
            <v>3</v>
          </cell>
          <cell r="Y41">
            <v>3</v>
          </cell>
          <cell r="Z41">
            <v>4</v>
          </cell>
          <cell r="AA41">
            <v>2</v>
          </cell>
          <cell r="AB41">
            <v>3</v>
          </cell>
          <cell r="AC41">
            <v>4</v>
          </cell>
          <cell r="AD41">
            <v>4</v>
          </cell>
          <cell r="AE41">
            <v>4</v>
          </cell>
          <cell r="AF41">
            <v>1</v>
          </cell>
          <cell r="AG41">
            <v>2</v>
          </cell>
          <cell r="AH41">
            <v>3</v>
          </cell>
          <cell r="AI41">
            <v>3</v>
          </cell>
          <cell r="AJ41">
            <v>4</v>
          </cell>
          <cell r="AK41">
            <v>40.837520938023445</v>
          </cell>
          <cell r="AO41" t="str">
            <v>c</v>
          </cell>
          <cell r="AP41">
            <v>0.49</v>
          </cell>
          <cell r="AQ41">
            <v>0.12057262948925923</v>
          </cell>
          <cell r="AR41">
            <v>0.48780917371584559</v>
          </cell>
          <cell r="AS41">
            <v>1</v>
          </cell>
          <cell r="AT41">
            <v>33290.671951927638</v>
          </cell>
          <cell r="AU41">
            <v>0</v>
          </cell>
          <cell r="AV41">
            <v>2.53572</v>
          </cell>
          <cell r="AW41">
            <v>2010120429504.6436</v>
          </cell>
          <cell r="AX41">
            <v>3</v>
          </cell>
          <cell r="AY41">
            <v>27430234.357894529</v>
          </cell>
          <cell r="AZ41">
            <v>6.9601387423998864E-2</v>
          </cell>
          <cell r="BA41" t="str">
            <v>Geen passend profiel</v>
          </cell>
        </row>
        <row r="42">
          <cell r="A42" t="str">
            <v xml:space="preserve"> </v>
          </cell>
          <cell r="B42">
            <v>0</v>
          </cell>
          <cell r="V42" t="str">
            <v xml:space="preserve"> </v>
          </cell>
          <cell r="W42" t="str">
            <v xml:space="preserve"> </v>
          </cell>
          <cell r="X42" t="str">
            <v xml:space="preserve"> </v>
          </cell>
          <cell r="Y42" t="str">
            <v xml:space="preserve"> </v>
          </cell>
          <cell r="Z42" t="str">
            <v xml:space="preserve"> </v>
          </cell>
          <cell r="AA42" t="str">
            <v xml:space="preserve"> </v>
          </cell>
          <cell r="AB42" t="str">
            <v xml:space="preserve"> </v>
          </cell>
          <cell r="AC42" t="str">
            <v xml:space="preserve"> </v>
          </cell>
          <cell r="AD42" t="str">
            <v xml:space="preserve"> </v>
          </cell>
          <cell r="AE42" t="str">
            <v xml:space="preserve"> </v>
          </cell>
          <cell r="AQ42" t="str">
            <v xml:space="preserve"> </v>
          </cell>
          <cell r="AT42" t="str">
            <v xml:space="preserve"> </v>
          </cell>
          <cell r="BA42" t="str">
            <v>CF SHS 40 x 2</v>
          </cell>
        </row>
        <row r="43">
          <cell r="A43" t="str">
            <v>CF SHS 40 x 2</v>
          </cell>
          <cell r="B43">
            <v>8.2509115838349452</v>
          </cell>
          <cell r="C43">
            <v>40</v>
          </cell>
          <cell r="D43">
            <v>40</v>
          </cell>
          <cell r="E43">
            <v>2</v>
          </cell>
          <cell r="G43" t="str">
            <v/>
          </cell>
          <cell r="H43">
            <v>2.3055380279681583</v>
          </cell>
          <cell r="I43">
            <v>2.3495928947446201</v>
          </cell>
          <cell r="J43">
            <v>293.6991118430775</v>
          </cell>
          <cell r="K43">
            <v>153.13274122871834</v>
          </cell>
          <cell r="L43">
            <v>69328.939010383372</v>
          </cell>
          <cell r="M43">
            <v>3466.4469505191687</v>
          </cell>
          <cell r="N43">
            <v>4133.852456155907</v>
          </cell>
          <cell r="O43">
            <v>15.364058792065368</v>
          </cell>
          <cell r="P43">
            <v>69328.939010383372</v>
          </cell>
          <cell r="Q43">
            <v>3466.4469505191687</v>
          </cell>
          <cell r="R43">
            <v>4133.852456155907</v>
          </cell>
          <cell r="S43">
            <v>15.364058792065368</v>
          </cell>
          <cell r="T43">
            <v>113081.160406166</v>
          </cell>
          <cell r="U43">
            <v>19181.5484918517</v>
          </cell>
          <cell r="V43">
            <v>1</v>
          </cell>
          <cell r="W43">
            <v>1</v>
          </cell>
          <cell r="X43">
            <v>1</v>
          </cell>
          <cell r="Y43">
            <v>1</v>
          </cell>
          <cell r="Z43">
            <v>1</v>
          </cell>
          <cell r="AA43">
            <v>1</v>
          </cell>
          <cell r="AB43">
            <v>1</v>
          </cell>
          <cell r="AC43">
            <v>1</v>
          </cell>
          <cell r="AD43">
            <v>1</v>
          </cell>
          <cell r="AE43">
            <v>1</v>
          </cell>
          <cell r="AF43">
            <v>1</v>
          </cell>
          <cell r="AG43">
            <v>1</v>
          </cell>
          <cell r="AH43">
            <v>1</v>
          </cell>
          <cell r="AI43">
            <v>1</v>
          </cell>
          <cell r="AJ43">
            <v>1</v>
          </cell>
          <cell r="AK43">
            <v>521.39327309418854</v>
          </cell>
          <cell r="AO43" t="str">
            <v>c</v>
          </cell>
          <cell r="AP43">
            <v>0.49</v>
          </cell>
          <cell r="AQ43">
            <v>3.3135786388513715</v>
          </cell>
          <cell r="AR43">
            <v>6.7527284644446395</v>
          </cell>
          <cell r="AS43">
            <v>7.9135426442573029E-2</v>
          </cell>
          <cell r="AT43">
            <v>8.2509115838349452</v>
          </cell>
          <cell r="AU43">
            <v>0.66315315741456793</v>
          </cell>
          <cell r="AV43">
            <v>2.5361567398556129</v>
          </cell>
          <cell r="AW43">
            <v>7528891.7171502952</v>
          </cell>
          <cell r="AX43">
            <v>1</v>
          </cell>
          <cell r="AY43">
            <v>4133.852456155907</v>
          </cell>
          <cell r="AZ43">
            <v>0.4414953532359191</v>
          </cell>
          <cell r="BA43" t="str">
            <v>CF SHS 40 x 3</v>
          </cell>
        </row>
        <row r="44">
          <cell r="A44" t="str">
            <v>CF SHS 40 x 3</v>
          </cell>
          <cell r="B44">
            <v>11.104517534674445</v>
          </cell>
          <cell r="C44">
            <v>40</v>
          </cell>
          <cell r="D44">
            <v>40</v>
          </cell>
          <cell r="E44">
            <v>3</v>
          </cell>
          <cell r="G44" t="str">
            <v/>
          </cell>
          <cell r="H44">
            <v>3.3034605629283567</v>
          </cell>
          <cell r="I44">
            <v>3.3665840131753955</v>
          </cell>
          <cell r="J44">
            <v>420.82300164692441</v>
          </cell>
          <cell r="K44">
            <v>149.6991118430775</v>
          </cell>
          <cell r="L44">
            <v>92865.013114234622</v>
          </cell>
          <cell r="M44">
            <v>4643.2506557117313</v>
          </cell>
          <cell r="N44">
            <v>5723.5220230569421</v>
          </cell>
          <cell r="O44">
            <v>14.855125572612383</v>
          </cell>
          <cell r="P44">
            <v>92865.013114234622</v>
          </cell>
          <cell r="Q44">
            <v>4643.2506557117313</v>
          </cell>
          <cell r="R44">
            <v>5723.5220230569421</v>
          </cell>
          <cell r="S44">
            <v>14.855125572612383</v>
          </cell>
          <cell r="T44">
            <v>158028.340271066</v>
          </cell>
          <cell r="U44">
            <v>44190.747989805204</v>
          </cell>
          <cell r="V44">
            <v>1</v>
          </cell>
          <cell r="W44">
            <v>1</v>
          </cell>
          <cell r="X44">
            <v>1</v>
          </cell>
          <cell r="Y44">
            <v>1</v>
          </cell>
          <cell r="Z44">
            <v>1</v>
          </cell>
          <cell r="AA44">
            <v>1</v>
          </cell>
          <cell r="AB44">
            <v>1</v>
          </cell>
          <cell r="AC44">
            <v>1</v>
          </cell>
          <cell r="AD44">
            <v>1</v>
          </cell>
          <cell r="AE44">
            <v>1</v>
          </cell>
          <cell r="AF44">
            <v>1</v>
          </cell>
          <cell r="AG44">
            <v>1</v>
          </cell>
          <cell r="AH44">
            <v>1</v>
          </cell>
          <cell r="AI44">
            <v>1</v>
          </cell>
          <cell r="AJ44">
            <v>1</v>
          </cell>
          <cell r="AK44">
            <v>355.72939515477549</v>
          </cell>
          <cell r="AO44" t="str">
            <v>c</v>
          </cell>
          <cell r="AP44">
            <v>0.49</v>
          </cell>
          <cell r="AQ44">
            <v>3.4271010884825199</v>
          </cell>
          <cell r="AR44">
            <v>7.163150702017254</v>
          </cell>
          <cell r="AS44">
            <v>7.4331324478870961E-2</v>
          </cell>
          <cell r="AT44">
            <v>11.104517534674445</v>
          </cell>
          <cell r="AU44">
            <v>0.85146210642482101</v>
          </cell>
          <cell r="AV44">
            <v>2.5362808378373494</v>
          </cell>
          <cell r="AW44">
            <v>10301333.504381632</v>
          </cell>
          <cell r="AX44">
            <v>1</v>
          </cell>
          <cell r="AY44">
            <v>5723.5220230569421</v>
          </cell>
          <cell r="AZ44">
            <v>0.44411877356084939</v>
          </cell>
          <cell r="BA44" t="str">
            <v>CF SHS 50 x 3</v>
          </cell>
        </row>
        <row r="45">
          <cell r="A45" t="str">
            <v>CF SHS 50 x 3</v>
          </cell>
          <cell r="B45">
            <v>22.343601425509295</v>
          </cell>
          <cell r="C45">
            <v>50</v>
          </cell>
          <cell r="D45">
            <v>50</v>
          </cell>
          <cell r="E45">
            <v>3</v>
          </cell>
          <cell r="G45" t="str">
            <v/>
          </cell>
          <cell r="H45">
            <v>4.2454605629283568</v>
          </cell>
          <cell r="I45">
            <v>4.3265840131753954</v>
          </cell>
          <cell r="J45">
            <v>540.82300164692447</v>
          </cell>
          <cell r="K45">
            <v>189.6991118430775</v>
          </cell>
          <cell r="L45">
            <v>194300.80838597714</v>
          </cell>
          <cell r="M45">
            <v>7772.0323354390857</v>
          </cell>
          <cell r="N45">
            <v>9387.6370312915624</v>
          </cell>
          <cell r="O45">
            <v>18.954386260959872</v>
          </cell>
          <cell r="P45">
            <v>194300.80838597714</v>
          </cell>
          <cell r="Q45">
            <v>7772.0323354390857</v>
          </cell>
          <cell r="R45">
            <v>9387.6370312915624</v>
          </cell>
          <cell r="S45">
            <v>18.954386260959872</v>
          </cell>
          <cell r="T45">
            <v>322300.56447650603</v>
          </cell>
          <cell r="U45">
            <v>109170.879340207</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350.76006616841772</v>
          </cell>
          <cell r="AO45" t="str">
            <v>c</v>
          </cell>
          <cell r="AP45">
            <v>0.49</v>
          </cell>
          <cell r="AQ45">
            <v>2.6859227367494971</v>
          </cell>
          <cell r="AR45">
            <v>4.7161415443975807</v>
          </cell>
          <cell r="AS45">
            <v>0.11637767279445042</v>
          </cell>
          <cell r="AT45">
            <v>22.343601425509295</v>
          </cell>
          <cell r="AU45">
            <v>0.93710878468251946</v>
          </cell>
          <cell r="AV45">
            <v>2.536337291986781</v>
          </cell>
          <cell r="AW45">
            <v>21280283.014433719</v>
          </cell>
          <cell r="AX45">
            <v>1</v>
          </cell>
          <cell r="AY45">
            <v>9387.6370312915624</v>
          </cell>
          <cell r="AZ45">
            <v>0.39573423386987</v>
          </cell>
          <cell r="BA45" t="str">
            <v>CF SHS 60 x 3</v>
          </cell>
        </row>
        <row r="46">
          <cell r="A46" t="str">
            <v>CF SHS 60 x 3</v>
          </cell>
          <cell r="B46">
            <v>38.718341265401257</v>
          </cell>
          <cell r="C46">
            <v>60</v>
          </cell>
          <cell r="D46">
            <v>60</v>
          </cell>
          <cell r="E46">
            <v>3</v>
          </cell>
          <cell r="G46" t="str">
            <v/>
          </cell>
          <cell r="H46">
            <v>5.187460562928357</v>
          </cell>
          <cell r="I46">
            <v>5.2865840131753954</v>
          </cell>
          <cell r="J46">
            <v>660.82300164692447</v>
          </cell>
          <cell r="K46">
            <v>229.6991118430775</v>
          </cell>
          <cell r="L46">
            <v>350977.75374006591</v>
          </cell>
          <cell r="M46">
            <v>11699.258458002198</v>
          </cell>
          <cell r="N46">
            <v>13951.752039526185</v>
          </cell>
          <cell r="O46">
            <v>23.046088188098054</v>
          </cell>
          <cell r="P46">
            <v>350977.75374006591</v>
          </cell>
          <cell r="Q46">
            <v>11699.258458002198</v>
          </cell>
          <cell r="R46">
            <v>13951.752039526185</v>
          </cell>
          <cell r="S46">
            <v>23.046088188098054</v>
          </cell>
          <cell r="T46">
            <v>572473.17424682097</v>
          </cell>
          <cell r="U46">
            <v>218487.139468209</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347.59551539612568</v>
          </cell>
          <cell r="AO46" t="str">
            <v>c</v>
          </cell>
          <cell r="AP46">
            <v>0.49</v>
          </cell>
          <cell r="AQ46">
            <v>2.2090524259009143</v>
          </cell>
          <cell r="AR46">
            <v>3.4321741545350815</v>
          </cell>
          <cell r="AS46">
            <v>0.16504532949302103</v>
          </cell>
          <cell r="AT46">
            <v>38.718341265401257</v>
          </cell>
          <cell r="AU46">
            <v>0.99472379505395314</v>
          </cell>
          <cell r="AV46">
            <v>2.5363752732036575</v>
          </cell>
          <cell r="AW46">
            <v>38118291.910646304</v>
          </cell>
          <cell r="AX46">
            <v>1</v>
          </cell>
          <cell r="AY46">
            <v>13951.752039526185</v>
          </cell>
          <cell r="AZ46">
            <v>0.36046394820825406</v>
          </cell>
          <cell r="BA46" t="str">
            <v>CF SHS 70 x 3</v>
          </cell>
        </row>
        <row r="47">
          <cell r="A47" t="str">
            <v>CF SHS 70 x 3</v>
          </cell>
          <cell r="B47">
            <v>60.634282278591492</v>
          </cell>
          <cell r="C47">
            <v>70</v>
          </cell>
          <cell r="D47">
            <v>70</v>
          </cell>
          <cell r="E47">
            <v>3</v>
          </cell>
          <cell r="G47" t="str">
            <v/>
          </cell>
          <cell r="H47">
            <v>6.1294605629283572</v>
          </cell>
          <cell r="I47">
            <v>6.2465840131753954</v>
          </cell>
          <cell r="J47">
            <v>780.82300164692447</v>
          </cell>
          <cell r="K47">
            <v>269.6991118430775</v>
          </cell>
          <cell r="L47">
            <v>574895.84917650092</v>
          </cell>
          <cell r="M47">
            <v>16425.595690757171</v>
          </cell>
          <cell r="N47">
            <v>19415.86704776081</v>
          </cell>
          <cell r="O47">
            <v>27.134279069720307</v>
          </cell>
          <cell r="P47">
            <v>574895.84917650092</v>
          </cell>
          <cell r="Q47">
            <v>16425.595690757171</v>
          </cell>
          <cell r="R47">
            <v>19415.86704776081</v>
          </cell>
          <cell r="S47">
            <v>27.134279069720307</v>
          </cell>
          <cell r="T47">
            <v>926545.50453087594</v>
          </cell>
          <cell r="U47">
            <v>383668.75160943106</v>
          </cell>
          <cell r="V47">
            <v>1</v>
          </cell>
          <cell r="W47">
            <v>1</v>
          </cell>
          <cell r="X47">
            <v>1</v>
          </cell>
          <cell r="Y47">
            <v>1</v>
          </cell>
          <cell r="Z47">
            <v>1</v>
          </cell>
          <cell r="AA47">
            <v>1</v>
          </cell>
          <cell r="AB47">
            <v>1</v>
          </cell>
          <cell r="AC47">
            <v>1</v>
          </cell>
          <cell r="AD47">
            <v>1</v>
          </cell>
          <cell r="AE47">
            <v>1</v>
          </cell>
          <cell r="AF47">
            <v>1</v>
          </cell>
          <cell r="AG47">
            <v>1</v>
          </cell>
          <cell r="AH47">
            <v>1</v>
          </cell>
          <cell r="AI47">
            <v>1</v>
          </cell>
          <cell r="AJ47">
            <v>1</v>
          </cell>
          <cell r="AK47">
            <v>345.4036462478997</v>
          </cell>
          <cell r="AO47" t="str">
            <v>c</v>
          </cell>
          <cell r="AP47">
            <v>0.49</v>
          </cell>
          <cell r="AQ47">
            <v>1.8762251574340123</v>
          </cell>
          <cell r="AR47">
            <v>2.6707855842654751</v>
          </cell>
          <cell r="AS47">
            <v>0.21874457436666975</v>
          </cell>
          <cell r="AT47">
            <v>60.634282278591492</v>
          </cell>
          <cell r="AU47">
            <v>1.0361245780479629</v>
          </cell>
          <cell r="AV47">
            <v>2.5364025676870519</v>
          </cell>
          <cell r="AW47">
            <v>62065277.681658208</v>
          </cell>
          <cell r="AX47">
            <v>1</v>
          </cell>
          <cell r="AY47">
            <v>19415.86704776081</v>
          </cell>
          <cell r="AZ47">
            <v>0.33324851273793576</v>
          </cell>
          <cell r="BA47" t="str">
            <v>CF SHS 80 x 3</v>
          </cell>
        </row>
        <row r="48">
          <cell r="A48" t="str">
            <v>CF SHS 80 x 3</v>
          </cell>
          <cell r="B48">
            <v>88.17189014740211</v>
          </cell>
          <cell r="C48">
            <v>80</v>
          </cell>
          <cell r="D48">
            <v>80</v>
          </cell>
          <cell r="E48">
            <v>3</v>
          </cell>
          <cell r="G48" t="str">
            <v/>
          </cell>
          <cell r="H48">
            <v>7.0714605629283573</v>
          </cell>
          <cell r="I48">
            <v>7.2065840131753953</v>
          </cell>
          <cell r="J48">
            <v>900.82300164692447</v>
          </cell>
          <cell r="K48">
            <v>309.6991118430775</v>
          </cell>
          <cell r="L48">
            <v>878055.09469528205</v>
          </cell>
          <cell r="M48">
            <v>21951.377367382051</v>
          </cell>
          <cell r="N48">
            <v>25779.982055995431</v>
          </cell>
          <cell r="O48">
            <v>31.220593169228717</v>
          </cell>
          <cell r="P48">
            <v>878055.09469528205</v>
          </cell>
          <cell r="Q48">
            <v>21951.377367382051</v>
          </cell>
          <cell r="R48">
            <v>25779.982055995431</v>
          </cell>
          <cell r="S48">
            <v>31.220593169228717</v>
          </cell>
          <cell r="T48">
            <v>1402518.4668239499</v>
          </cell>
          <cell r="U48">
            <v>616270.31267674104</v>
          </cell>
          <cell r="V48">
            <v>1</v>
          </cell>
          <cell r="W48">
            <v>1</v>
          </cell>
          <cell r="X48">
            <v>1</v>
          </cell>
          <cell r="Y48">
            <v>1</v>
          </cell>
          <cell r="Z48">
            <v>1</v>
          </cell>
          <cell r="AA48">
            <v>1</v>
          </cell>
          <cell r="AB48">
            <v>1</v>
          </cell>
          <cell r="AC48">
            <v>1</v>
          </cell>
          <cell r="AD48">
            <v>2</v>
          </cell>
          <cell r="AE48">
            <v>2</v>
          </cell>
          <cell r="AF48">
            <v>1</v>
          </cell>
          <cell r="AG48">
            <v>1</v>
          </cell>
          <cell r="AH48">
            <v>1</v>
          </cell>
          <cell r="AI48">
            <v>1</v>
          </cell>
          <cell r="AJ48">
            <v>1</v>
          </cell>
          <cell r="AK48">
            <v>343.79574153509833</v>
          </cell>
          <cell r="AO48" t="str">
            <v>c</v>
          </cell>
          <cell r="AP48">
            <v>0.49</v>
          </cell>
          <cell r="AQ48">
            <v>1.6306550213024702</v>
          </cell>
          <cell r="AR48">
            <v>2.1800283794685851</v>
          </cell>
          <cell r="AS48">
            <v>0.27571622958993497</v>
          </cell>
          <cell r="AT48">
            <v>88.17189014740211</v>
          </cell>
          <cell r="AU48">
            <v>1.0673293876265264</v>
          </cell>
          <cell r="AV48">
            <v>2.5364231413739211</v>
          </cell>
          <cell r="AW48">
            <v>94371191.872047171</v>
          </cell>
          <cell r="AX48">
            <v>1</v>
          </cell>
          <cell r="AY48">
            <v>25779.982055995431</v>
          </cell>
          <cell r="AZ48">
            <v>0.31141229982583502</v>
          </cell>
          <cell r="BA48" t="str">
            <v>CF SHS 80 x 4</v>
          </cell>
        </row>
        <row r="49">
          <cell r="A49" t="str">
            <v>CF SHS 80 x 4</v>
          </cell>
          <cell r="B49">
            <v>112.07759470843811</v>
          </cell>
          <cell r="C49">
            <v>80</v>
          </cell>
          <cell r="D49">
            <v>80</v>
          </cell>
          <cell r="E49">
            <v>4</v>
          </cell>
          <cell r="G49" t="str">
            <v/>
          </cell>
          <cell r="H49">
            <v>9.2221521118726333</v>
          </cell>
          <cell r="I49">
            <v>9.3983715789784803</v>
          </cell>
          <cell r="J49">
            <v>1174.79644737231</v>
          </cell>
          <cell r="K49">
            <v>306.26548245743669</v>
          </cell>
          <cell r="L49">
            <v>1109263.024166134</v>
          </cell>
          <cell r="M49">
            <v>27731.57560415335</v>
          </cell>
          <cell r="N49">
            <v>33070.819649247256</v>
          </cell>
          <cell r="O49">
            <v>30.728117584130736</v>
          </cell>
          <cell r="P49">
            <v>1109263.024166134</v>
          </cell>
          <cell r="Q49">
            <v>27731.57560415335</v>
          </cell>
          <cell r="R49">
            <v>33070.819649247256</v>
          </cell>
          <cell r="S49">
            <v>30.728117584130736</v>
          </cell>
          <cell r="T49">
            <v>1809297.5793061501</v>
          </cell>
          <cell r="U49">
            <v>1227595.5813691099</v>
          </cell>
          <cell r="V49">
            <v>1</v>
          </cell>
          <cell r="W49">
            <v>1</v>
          </cell>
          <cell r="X49">
            <v>1</v>
          </cell>
          <cell r="Y49">
            <v>1</v>
          </cell>
          <cell r="Z49">
            <v>1</v>
          </cell>
          <cell r="AA49">
            <v>1</v>
          </cell>
          <cell r="AB49">
            <v>1</v>
          </cell>
          <cell r="AC49">
            <v>1</v>
          </cell>
          <cell r="AD49">
            <v>1</v>
          </cell>
          <cell r="AE49">
            <v>1</v>
          </cell>
          <cell r="AF49">
            <v>1</v>
          </cell>
          <cell r="AG49">
            <v>1</v>
          </cell>
          <cell r="AH49">
            <v>1</v>
          </cell>
          <cell r="AI49">
            <v>1</v>
          </cell>
          <cell r="AJ49">
            <v>1</v>
          </cell>
          <cell r="AK49">
            <v>260.69663654709427</v>
          </cell>
          <cell r="AO49" t="str">
            <v>c</v>
          </cell>
          <cell r="AP49">
            <v>0.49</v>
          </cell>
          <cell r="AQ49">
            <v>1.6567893194256857</v>
          </cell>
          <cell r="AR49">
            <v>2.2293888077408064</v>
          </cell>
          <cell r="AS49">
            <v>0.26873722260237054</v>
          </cell>
          <cell r="AT49">
            <v>112.07759470843811</v>
          </cell>
          <cell r="AU49">
            <v>1.3262939700802243</v>
          </cell>
          <cell r="AV49">
            <v>2.5365939178004662</v>
          </cell>
          <cell r="AW49">
            <v>120482999.66518722</v>
          </cell>
          <cell r="AX49">
            <v>1</v>
          </cell>
          <cell r="AY49">
            <v>33070.819649247256</v>
          </cell>
          <cell r="AZ49">
            <v>0.31215749731633241</v>
          </cell>
          <cell r="BA49" t="str">
            <v>CF SHS 90 x 4</v>
          </cell>
        </row>
        <row r="50">
          <cell r="A50" t="str">
            <v>CF SHS 90 x 4</v>
          </cell>
          <cell r="B50">
            <v>154.99248984220543</v>
          </cell>
          <cell r="C50">
            <v>90</v>
          </cell>
          <cell r="D50">
            <v>90</v>
          </cell>
          <cell r="E50">
            <v>4</v>
          </cell>
          <cell r="G50" t="str">
            <v/>
          </cell>
          <cell r="H50">
            <v>10.478152111872634</v>
          </cell>
          <cell r="I50">
            <v>10.678371578978481</v>
          </cell>
          <cell r="J50">
            <v>1334.79644737231</v>
          </cell>
          <cell r="K50">
            <v>346.26548245743669</v>
          </cell>
          <cell r="L50">
            <v>1618034.465176248</v>
          </cell>
          <cell r="M50">
            <v>35956.321448361065</v>
          </cell>
          <cell r="N50">
            <v>42584.801886108806</v>
          </cell>
          <cell r="O50">
            <v>34.816600401421049</v>
          </cell>
          <cell r="P50">
            <v>1618034.465176248</v>
          </cell>
          <cell r="Q50">
            <v>35956.321448361065</v>
          </cell>
          <cell r="R50">
            <v>42584.801886108806</v>
          </cell>
          <cell r="S50">
            <v>34.816600401421049</v>
          </cell>
          <cell r="T50">
            <v>2614685.3529872298</v>
          </cell>
          <cell r="U50">
            <v>1890736.8320559501</v>
          </cell>
          <cell r="V50">
            <v>1</v>
          </cell>
          <cell r="W50">
            <v>1</v>
          </cell>
          <cell r="X50">
            <v>1</v>
          </cell>
          <cell r="Y50">
            <v>1</v>
          </cell>
          <cell r="Z50">
            <v>1</v>
          </cell>
          <cell r="AA50">
            <v>1</v>
          </cell>
          <cell r="AB50">
            <v>1</v>
          </cell>
          <cell r="AC50">
            <v>1</v>
          </cell>
          <cell r="AD50">
            <v>1</v>
          </cell>
          <cell r="AE50">
            <v>1</v>
          </cell>
          <cell r="AF50">
            <v>1</v>
          </cell>
          <cell r="AG50">
            <v>1</v>
          </cell>
          <cell r="AH50">
            <v>1</v>
          </cell>
          <cell r="AI50">
            <v>1</v>
          </cell>
          <cell r="AJ50">
            <v>1</v>
          </cell>
          <cell r="AK50">
            <v>259.41444715341987</v>
          </cell>
          <cell r="AO50" t="str">
            <v>c</v>
          </cell>
          <cell r="AP50">
            <v>0.49</v>
          </cell>
          <cell r="AQ50">
            <v>1.4622340042529398</v>
          </cell>
          <cell r="AR50">
            <v>1.8783114726387635</v>
          </cell>
          <cell r="AS50">
            <v>0.32708999472936939</v>
          </cell>
          <cell r="AT50">
            <v>154.99248984220543</v>
          </cell>
          <cell r="AU50">
            <v>1.3692191454195919</v>
          </cell>
          <cell r="AV50">
            <v>2.5366222317519234</v>
          </cell>
          <cell r="AW50">
            <v>174929055.39889902</v>
          </cell>
          <cell r="AX50">
            <v>1</v>
          </cell>
          <cell r="AY50">
            <v>42584.801886108806</v>
          </cell>
          <cell r="AZ50">
            <v>0.2939750795812226</v>
          </cell>
          <cell r="BA50" t="str">
            <v>CF SHS 100 x 4</v>
          </cell>
        </row>
        <row r="51">
          <cell r="A51" t="str">
            <v>CF SHS 100 x 4</v>
          </cell>
          <cell r="B51">
            <v>204.40593988564265</v>
          </cell>
          <cell r="C51">
            <v>100</v>
          </cell>
          <cell r="D51">
            <v>100</v>
          </cell>
          <cell r="E51">
            <v>4</v>
          </cell>
          <cell r="G51" t="str">
            <v/>
          </cell>
          <cell r="H51">
            <v>11.734152111872634</v>
          </cell>
          <cell r="I51">
            <v>11.958371578978481</v>
          </cell>
          <cell r="J51">
            <v>1494.79644737231</v>
          </cell>
          <cell r="K51">
            <v>386.26548245743669</v>
          </cell>
          <cell r="L51">
            <v>2262345.7285549776</v>
          </cell>
          <cell r="M51">
            <v>45246.914571099551</v>
          </cell>
          <cell r="N51">
            <v>53298.784122970355</v>
          </cell>
          <cell r="O51">
            <v>38.903480611791814</v>
          </cell>
          <cell r="P51">
            <v>2262345.7285549776</v>
          </cell>
          <cell r="Q51">
            <v>45246.914571099551</v>
          </cell>
          <cell r="R51">
            <v>53298.784122970355</v>
          </cell>
          <cell r="S51">
            <v>38.903480611791814</v>
          </cell>
          <cell r="T51">
            <v>3628782.3026295998</v>
          </cell>
          <cell r="U51">
            <v>2757749.9063529298</v>
          </cell>
          <cell r="V51">
            <v>1</v>
          </cell>
          <cell r="W51">
            <v>1</v>
          </cell>
          <cell r="X51">
            <v>1</v>
          </cell>
          <cell r="Y51">
            <v>1</v>
          </cell>
          <cell r="Z51">
            <v>1</v>
          </cell>
          <cell r="AA51">
            <v>1</v>
          </cell>
          <cell r="AB51">
            <v>1</v>
          </cell>
          <cell r="AC51">
            <v>1</v>
          </cell>
          <cell r="AD51">
            <v>2</v>
          </cell>
          <cell r="AE51">
            <v>2</v>
          </cell>
          <cell r="AF51">
            <v>1</v>
          </cell>
          <cell r="AG51">
            <v>1</v>
          </cell>
          <cell r="AH51">
            <v>1</v>
          </cell>
          <cell r="AI51">
            <v>1</v>
          </cell>
          <cell r="AJ51">
            <v>1</v>
          </cell>
          <cell r="AK51">
            <v>258.40674369841429</v>
          </cell>
          <cell r="AO51" t="str">
            <v>c</v>
          </cell>
          <cell r="AP51">
            <v>0.49</v>
          </cell>
          <cell r="AQ51">
            <v>1.3086237071552247</v>
          </cell>
          <cell r="AR51">
            <v>1.6278608117173716</v>
          </cell>
          <cell r="AS51">
            <v>0.38519718251387036</v>
          </cell>
          <cell r="AT51">
            <v>204.40593988564265</v>
          </cell>
          <cell r="AU51">
            <v>1.4036670967170355</v>
          </cell>
          <cell r="AV51">
            <v>2.5366449553787591</v>
          </cell>
          <cell r="AW51">
            <v>243681289.84770915</v>
          </cell>
          <cell r="AX51">
            <v>1</v>
          </cell>
          <cell r="AY51">
            <v>53298.784122970355</v>
          </cell>
          <cell r="AZ51">
            <v>0.27865172443788805</v>
          </cell>
          <cell r="BA51" t="str">
            <v>CF SHS 100 x 5</v>
          </cell>
        </row>
        <row r="52">
          <cell r="A52" t="str">
            <v>CF SHS 100 x 5</v>
          </cell>
          <cell r="B52">
            <v>246.48740941463535</v>
          </cell>
          <cell r="C52">
            <v>100</v>
          </cell>
          <cell r="D52">
            <v>100</v>
          </cell>
          <cell r="E52">
            <v>5</v>
          </cell>
          <cell r="G52" t="str">
            <v/>
          </cell>
          <cell r="H52">
            <v>14.409612674800989</v>
          </cell>
          <cell r="I52">
            <v>14.684955592153875</v>
          </cell>
          <cell r="J52">
            <v>1835.6194490192345</v>
          </cell>
          <cell r="K52">
            <v>382.83185307179588</v>
          </cell>
          <cell r="L52">
            <v>2708161.6800931012</v>
          </cell>
          <cell r="M52">
            <v>54163.233601862026</v>
          </cell>
          <cell r="N52">
            <v>64591.444627436045</v>
          </cell>
          <cell r="O52">
            <v>38.410146980163425</v>
          </cell>
          <cell r="P52">
            <v>2708161.6800931012</v>
          </cell>
          <cell r="Q52">
            <v>54163.233601862026</v>
          </cell>
          <cell r="R52">
            <v>64591.444627436045</v>
          </cell>
          <cell r="S52">
            <v>38.410146980163425</v>
          </cell>
          <cell r="T52">
            <v>4417232.0130478702</v>
          </cell>
          <cell r="U52">
            <v>4682965.0047933897</v>
          </cell>
          <cell r="V52">
            <v>1</v>
          </cell>
          <cell r="W52">
            <v>1</v>
          </cell>
          <cell r="X52">
            <v>1</v>
          </cell>
          <cell r="Y52">
            <v>1</v>
          </cell>
          <cell r="Z52">
            <v>1</v>
          </cell>
          <cell r="AA52">
            <v>1</v>
          </cell>
          <cell r="AB52">
            <v>1</v>
          </cell>
          <cell r="AC52">
            <v>1</v>
          </cell>
          <cell r="AD52">
            <v>1</v>
          </cell>
          <cell r="AE52">
            <v>1</v>
          </cell>
          <cell r="AF52">
            <v>1</v>
          </cell>
          <cell r="AG52">
            <v>1</v>
          </cell>
          <cell r="AH52">
            <v>1</v>
          </cell>
          <cell r="AI52">
            <v>1</v>
          </cell>
          <cell r="AJ52">
            <v>1</v>
          </cell>
          <cell r="AK52">
            <v>208.55730923767544</v>
          </cell>
          <cell r="AO52" t="str">
            <v>c</v>
          </cell>
          <cell r="AP52">
            <v>0.49</v>
          </cell>
          <cell r="AQ52">
            <v>1.3254314555405486</v>
          </cell>
          <cell r="AR52">
            <v>1.6541149782756031</v>
          </cell>
          <cell r="AS52">
            <v>0.37825418068893879</v>
          </cell>
          <cell r="AT52">
            <v>246.48740941463535</v>
          </cell>
          <cell r="AU52">
            <v>1.6578776950513288</v>
          </cell>
          <cell r="AV52">
            <v>2.5368126828927773</v>
          </cell>
          <cell r="AW52">
            <v>294173369.89599413</v>
          </cell>
          <cell r="AX52">
            <v>1</v>
          </cell>
          <cell r="AY52">
            <v>64591.444627436045</v>
          </cell>
          <cell r="AZ52">
            <v>0.27919008934787115</v>
          </cell>
          <cell r="BA52" t="str">
            <v>CF SHS 120 x 5</v>
          </cell>
        </row>
        <row r="53">
          <cell r="A53" t="str">
            <v>CF SHS 120 x 5</v>
          </cell>
          <cell r="B53">
            <v>387.36389453049287</v>
          </cell>
          <cell r="C53">
            <v>120</v>
          </cell>
          <cell r="D53">
            <v>120</v>
          </cell>
          <cell r="E53">
            <v>5</v>
          </cell>
          <cell r="G53" t="str">
            <v/>
          </cell>
          <cell r="H53">
            <v>17.549612674800994</v>
          </cell>
          <cell r="I53">
            <v>17.884955592153876</v>
          </cell>
          <cell r="J53">
            <v>2235.6194490192347</v>
          </cell>
          <cell r="K53">
            <v>462.83185307179588</v>
          </cell>
          <cell r="L53">
            <v>4851885.8508770792</v>
          </cell>
          <cell r="M53">
            <v>80864.764181284656</v>
          </cell>
          <cell r="N53">
            <v>95447.63911762838</v>
          </cell>
          <cell r="O53">
            <v>46.58609927269751</v>
          </cell>
          <cell r="P53">
            <v>4851885.8508770792</v>
          </cell>
          <cell r="Q53">
            <v>80864.764181284656</v>
          </cell>
          <cell r="R53">
            <v>95447.63911762838</v>
          </cell>
          <cell r="S53">
            <v>46.58609927269751</v>
          </cell>
          <cell r="T53">
            <v>7804105.5307649504</v>
          </cell>
          <cell r="U53">
            <v>9096933.3036300708</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207.02622410752423</v>
          </cell>
          <cell r="AO53" t="str">
            <v>c</v>
          </cell>
          <cell r="AP53">
            <v>0.49</v>
          </cell>
          <cell r="AQ53">
            <v>1.0928156212744129</v>
          </cell>
          <cell r="AR53">
            <v>1.3158628182629217</v>
          </cell>
          <cell r="AS53">
            <v>0.48808212889925856</v>
          </cell>
          <cell r="AT53">
            <v>387.36389453049287</v>
          </cell>
          <cell r="AU53">
            <v>1.738413462160411</v>
          </cell>
          <cell r="AV53">
            <v>2.5368658338670556</v>
          </cell>
          <cell r="AW53">
            <v>523379742.39206344</v>
          </cell>
          <cell r="AX53">
            <v>1</v>
          </cell>
          <cell r="AY53">
            <v>95447.63911762838</v>
          </cell>
          <cell r="AZ53">
            <v>0.25444171683949907</v>
          </cell>
          <cell r="BA53" t="str">
            <v>CF SHS 120 x 6</v>
          </cell>
        </row>
        <row r="54">
          <cell r="A54" t="str">
            <v>CF SHS 120 x 6</v>
          </cell>
          <cell r="B54">
            <v>452.14841762609711</v>
          </cell>
          <cell r="C54">
            <v>120</v>
          </cell>
          <cell r="D54">
            <v>120</v>
          </cell>
          <cell r="E54">
            <v>6</v>
          </cell>
          <cell r="G54" t="str">
            <v/>
          </cell>
          <cell r="H54">
            <v>20.749842251713428</v>
          </cell>
          <cell r="I54">
            <v>21.146336052701582</v>
          </cell>
          <cell r="J54">
            <v>2643.2920065876979</v>
          </cell>
          <cell r="K54">
            <v>459.39822368615501</v>
          </cell>
          <cell r="L54">
            <v>5615644.0598410545</v>
          </cell>
          <cell r="M54">
            <v>93594.067664017581</v>
          </cell>
          <cell r="N54">
            <v>111614.01631620948</v>
          </cell>
          <cell r="O54">
            <v>46.092176376196107</v>
          </cell>
          <cell r="P54">
            <v>5615644.0598410545</v>
          </cell>
          <cell r="Q54">
            <v>93594.067664017581</v>
          </cell>
          <cell r="R54">
            <v>111614.01631620948</v>
          </cell>
          <cell r="S54">
            <v>46.092176376196107</v>
          </cell>
          <cell r="T54">
            <v>9159570.7882669996</v>
          </cell>
          <cell r="U54">
            <v>13983176.964319501</v>
          </cell>
          <cell r="V54">
            <v>1</v>
          </cell>
          <cell r="W54">
            <v>1</v>
          </cell>
          <cell r="X54">
            <v>1</v>
          </cell>
          <cell r="Y54">
            <v>1</v>
          </cell>
          <cell r="Z54">
            <v>1</v>
          </cell>
          <cell r="AA54">
            <v>1</v>
          </cell>
          <cell r="AB54">
            <v>1</v>
          </cell>
          <cell r="AC54">
            <v>1</v>
          </cell>
          <cell r="AD54">
            <v>1</v>
          </cell>
          <cell r="AE54">
            <v>1</v>
          </cell>
          <cell r="AF54">
            <v>1</v>
          </cell>
          <cell r="AG54">
            <v>1</v>
          </cell>
          <cell r="AH54">
            <v>1</v>
          </cell>
          <cell r="AI54">
            <v>1</v>
          </cell>
          <cell r="AJ54">
            <v>1</v>
          </cell>
          <cell r="AK54">
            <v>173.79775769806284</v>
          </cell>
          <cell r="AO54" t="str">
            <v>c</v>
          </cell>
          <cell r="AP54">
            <v>0.49</v>
          </cell>
          <cell r="AQ54">
            <v>1.1045262129504572</v>
          </cell>
          <cell r="AR54">
            <v>1.3315979997202012</v>
          </cell>
          <cell r="AS54">
            <v>0.48184518065558385</v>
          </cell>
          <cell r="AT54">
            <v>452.14841762609711</v>
          </cell>
          <cell r="AU54">
            <v>1.9894475928017907</v>
          </cell>
          <cell r="AV54">
            <v>2.5370315504180727</v>
          </cell>
          <cell r="AW54">
            <v>610050477.93189776</v>
          </cell>
          <cell r="AX54">
            <v>1</v>
          </cell>
          <cell r="AY54">
            <v>111614.01631620948</v>
          </cell>
          <cell r="AZ54">
            <v>0.25485353310253805</v>
          </cell>
          <cell r="BA54" t="str">
            <v>CF SHS 140 x 6</v>
          </cell>
        </row>
        <row r="55">
          <cell r="A55" t="str">
            <v>CF SHS 140 x 6</v>
          </cell>
          <cell r="B55">
            <v>639.32330839819758</v>
          </cell>
          <cell r="C55">
            <v>140</v>
          </cell>
          <cell r="D55">
            <v>140</v>
          </cell>
          <cell r="E55">
            <v>6</v>
          </cell>
          <cell r="G55" t="str">
            <v/>
          </cell>
          <cell r="H55">
            <v>24.517842251713429</v>
          </cell>
          <cell r="I55">
            <v>24.986336052701581</v>
          </cell>
          <cell r="J55">
            <v>3123.2920065876979</v>
          </cell>
          <cell r="K55">
            <v>539.39822368615501</v>
          </cell>
          <cell r="L55">
            <v>9198333.5868240148</v>
          </cell>
          <cell r="M55">
            <v>131404.76552605737</v>
          </cell>
          <cell r="N55">
            <v>155326.93638208648</v>
          </cell>
          <cell r="O55">
            <v>54.268558139440614</v>
          </cell>
          <cell r="P55">
            <v>9198333.5868240148</v>
          </cell>
          <cell r="Q55">
            <v>131404.76552605737</v>
          </cell>
          <cell r="R55">
            <v>155326.93638208648</v>
          </cell>
          <cell r="S55">
            <v>54.268558139440614</v>
          </cell>
          <cell r="T55">
            <v>14824734.119164901</v>
          </cell>
          <cell r="U55">
            <v>24555206.825630002</v>
          </cell>
          <cell r="V55">
            <v>1</v>
          </cell>
          <cell r="W55">
            <v>1</v>
          </cell>
          <cell r="X55">
            <v>1</v>
          </cell>
          <cell r="Y55">
            <v>1</v>
          </cell>
          <cell r="Z55">
            <v>1</v>
          </cell>
          <cell r="AA55">
            <v>1</v>
          </cell>
          <cell r="AB55">
            <v>1</v>
          </cell>
          <cell r="AC55">
            <v>1</v>
          </cell>
          <cell r="AD55">
            <v>1</v>
          </cell>
          <cell r="AE55">
            <v>1</v>
          </cell>
          <cell r="AF55">
            <v>1</v>
          </cell>
          <cell r="AG55">
            <v>1</v>
          </cell>
          <cell r="AH55">
            <v>1</v>
          </cell>
          <cell r="AI55">
            <v>1</v>
          </cell>
          <cell r="AJ55">
            <v>1</v>
          </cell>
          <cell r="AK55">
            <v>172.70182312394985</v>
          </cell>
          <cell r="AO55" t="str">
            <v>c</v>
          </cell>
          <cell r="AP55">
            <v>0.49</v>
          </cell>
          <cell r="AQ55">
            <v>0.93811257871700615</v>
          </cell>
          <cell r="AR55">
            <v>1.1208651869592019</v>
          </cell>
          <cell r="AS55">
            <v>0.57660658180014457</v>
          </cell>
          <cell r="AT55">
            <v>639.32330839819758</v>
          </cell>
          <cell r="AU55">
            <v>2.0722658956471749</v>
          </cell>
          <cell r="AV55">
            <v>2.5370862357506021</v>
          </cell>
          <cell r="AW55">
            <v>993312313.07471466</v>
          </cell>
          <cell r="AX55">
            <v>1</v>
          </cell>
          <cell r="AY55">
            <v>155326.93638208648</v>
          </cell>
          <cell r="AZ55">
            <v>0.23561050777631518</v>
          </cell>
          <cell r="BA55" t="str">
            <v>CF SHS 150 x 6</v>
          </cell>
        </row>
        <row r="56">
          <cell r="A56" t="str">
            <v>CF SHS 150 x 6</v>
          </cell>
          <cell r="B56">
            <v>736.52315236583399</v>
          </cell>
          <cell r="C56">
            <v>150</v>
          </cell>
          <cell r="D56">
            <v>150</v>
          </cell>
          <cell r="E56">
            <v>6</v>
          </cell>
          <cell r="G56" t="str">
            <v/>
          </cell>
          <cell r="H56">
            <v>26.401842251713429</v>
          </cell>
          <cell r="I56">
            <v>26.90633605270158</v>
          </cell>
          <cell r="J56">
            <v>3363.2920065876979</v>
          </cell>
          <cell r="K56">
            <v>579.39822368615501</v>
          </cell>
          <cell r="L56">
            <v>11453125.250809574</v>
          </cell>
          <cell r="M56">
            <v>152708.33667746096</v>
          </cell>
          <cell r="N56">
            <v>179883.39641502497</v>
          </cell>
          <cell r="O56">
            <v>58.35522091768771</v>
          </cell>
          <cell r="P56">
            <v>11453125.250809574</v>
          </cell>
          <cell r="Q56">
            <v>152708.33667746096</v>
          </cell>
          <cell r="R56">
            <v>179883.39641502497</v>
          </cell>
          <cell r="S56">
            <v>58.35522091768771</v>
          </cell>
          <cell r="T56">
            <v>18370711.7380413</v>
          </cell>
          <cell r="U56">
            <v>31412598.453340895</v>
          </cell>
          <cell r="V56">
            <v>1</v>
          </cell>
          <cell r="W56">
            <v>1</v>
          </cell>
          <cell r="X56">
            <v>1</v>
          </cell>
          <cell r="Y56">
            <v>1</v>
          </cell>
          <cell r="Z56">
            <v>1</v>
          </cell>
          <cell r="AA56">
            <v>1</v>
          </cell>
          <cell r="AB56">
            <v>1</v>
          </cell>
          <cell r="AC56">
            <v>1</v>
          </cell>
          <cell r="AD56">
            <v>2</v>
          </cell>
          <cell r="AE56">
            <v>2</v>
          </cell>
          <cell r="AF56">
            <v>1</v>
          </cell>
          <cell r="AG56">
            <v>1</v>
          </cell>
          <cell r="AH56">
            <v>1</v>
          </cell>
          <cell r="AI56">
            <v>1</v>
          </cell>
          <cell r="AJ56">
            <v>1</v>
          </cell>
          <cell r="AK56">
            <v>172.27116246560948</v>
          </cell>
          <cell r="AO56" t="str">
            <v>c</v>
          </cell>
          <cell r="AP56">
            <v>0.49</v>
          </cell>
          <cell r="AQ56">
            <v>0.87241580477014991</v>
          </cell>
          <cell r="AR56">
            <v>1.0452965403750609</v>
          </cell>
          <cell r="AS56">
            <v>0.61686975177656855</v>
          </cell>
          <cell r="AT56">
            <v>736.52315236583399</v>
          </cell>
          <cell r="AU56">
            <v>2.1055040350018253</v>
          </cell>
          <cell r="AV56">
            <v>2.5371081850145023</v>
          </cell>
          <cell r="AW56">
            <v>1233861855.1919129</v>
          </cell>
          <cell r="AX56">
            <v>1</v>
          </cell>
          <cell r="AY56">
            <v>179883.39641502497</v>
          </cell>
          <cell r="AZ56">
            <v>0.22749740487137091</v>
          </cell>
          <cell r="BA56" t="str">
            <v>CF SHS 160 x 6</v>
          </cell>
        </row>
        <row r="57">
          <cell r="A57" t="str">
            <v>CF SHS 160 x 6</v>
          </cell>
          <cell r="B57">
            <v>834.69768802979661</v>
          </cell>
          <cell r="C57">
            <v>160</v>
          </cell>
          <cell r="D57">
            <v>160</v>
          </cell>
          <cell r="E57">
            <v>6</v>
          </cell>
          <cell r="G57" t="str">
            <v/>
          </cell>
          <cell r="H57">
            <v>28.285842251713429</v>
          </cell>
          <cell r="I57">
            <v>28.826336052701581</v>
          </cell>
          <cell r="J57">
            <v>3603.2920065876979</v>
          </cell>
          <cell r="K57">
            <v>619.39822368615501</v>
          </cell>
          <cell r="L57">
            <v>14048881.515124513</v>
          </cell>
          <cell r="M57">
            <v>175611.0189390564</v>
          </cell>
          <cell r="N57">
            <v>206239.85644796345</v>
          </cell>
          <cell r="O57">
            <v>62.441186338457435</v>
          </cell>
          <cell r="P57">
            <v>14048881.515124513</v>
          </cell>
          <cell r="Q57">
            <v>175611.0189390564</v>
          </cell>
          <cell r="R57">
            <v>206239.85644796345</v>
          </cell>
          <cell r="S57">
            <v>62.441186338457435</v>
          </cell>
          <cell r="T57">
            <v>22440285.556704201</v>
          </cell>
          <cell r="U57">
            <v>39440494.991471499</v>
          </cell>
          <cell r="V57">
            <v>1</v>
          </cell>
          <cell r="W57">
            <v>1</v>
          </cell>
          <cell r="X57">
            <v>1</v>
          </cell>
          <cell r="Y57">
            <v>1</v>
          </cell>
          <cell r="Z57">
            <v>1</v>
          </cell>
          <cell r="AA57">
            <v>1</v>
          </cell>
          <cell r="AB57">
            <v>1</v>
          </cell>
          <cell r="AC57">
            <v>1</v>
          </cell>
          <cell r="AD57">
            <v>2</v>
          </cell>
          <cell r="AE57">
            <v>2</v>
          </cell>
          <cell r="AF57">
            <v>1</v>
          </cell>
          <cell r="AG57">
            <v>1</v>
          </cell>
          <cell r="AH57">
            <v>1</v>
          </cell>
          <cell r="AI57">
            <v>1</v>
          </cell>
          <cell r="AJ57">
            <v>1</v>
          </cell>
          <cell r="AK57">
            <v>171.89787076754916</v>
          </cell>
          <cell r="AO57" t="str">
            <v>c</v>
          </cell>
          <cell r="AP57">
            <v>0.49</v>
          </cell>
          <cell r="AQ57">
            <v>0.8153275106512351</v>
          </cell>
          <cell r="AR57">
            <v>0.9831347149219225</v>
          </cell>
          <cell r="AS57">
            <v>0.65253137651430992</v>
          </cell>
          <cell r="AT57">
            <v>834.69768802979661</v>
          </cell>
          <cell r="AU57">
            <v>2.134637461792503</v>
          </cell>
          <cell r="AV57">
            <v>2.5371274245967221</v>
          </cell>
          <cell r="AW57">
            <v>1510357997.9422309</v>
          </cell>
          <cell r="AX57">
            <v>1</v>
          </cell>
          <cell r="AY57">
            <v>206239.85644796345</v>
          </cell>
          <cell r="AZ57">
            <v>0.22017120815488411</v>
          </cell>
          <cell r="BA57" t="str">
            <v>CF SHS 180 x 6</v>
          </cell>
        </row>
        <row r="58">
          <cell r="A58" t="str">
            <v>CF SHS 180 x 6</v>
          </cell>
          <cell r="B58">
            <v>1031.5966521731823</v>
          </cell>
          <cell r="C58">
            <v>180</v>
          </cell>
          <cell r="D58">
            <v>180</v>
          </cell>
          <cell r="E58">
            <v>6</v>
          </cell>
          <cell r="G58" t="str">
            <v/>
          </cell>
          <cell r="H58">
            <v>32.053842251713426</v>
          </cell>
          <cell r="I58">
            <v>32.666336052701581</v>
          </cell>
          <cell r="J58">
            <v>4083.2920065876979</v>
          </cell>
          <cell r="K58">
            <v>699.39822368615501</v>
          </cell>
          <cell r="L58">
            <v>20359287.844742551</v>
          </cell>
          <cell r="M58">
            <v>226214.30938602836</v>
          </cell>
          <cell r="N58">
            <v>264352.77651384042</v>
          </cell>
          <cell r="O58">
            <v>70.611603197221996</v>
          </cell>
          <cell r="P58">
            <v>20359287.844742551</v>
          </cell>
          <cell r="Q58">
            <v>226214.30938602836</v>
          </cell>
          <cell r="R58">
            <v>264352.77651384042</v>
          </cell>
          <cell r="S58">
            <v>70.611603197221996</v>
          </cell>
          <cell r="T58">
            <v>32294237.481024198</v>
          </cell>
          <cell r="U58">
            <v>59378279.202951998</v>
          </cell>
          <cell r="V58">
            <v>1</v>
          </cell>
          <cell r="W58">
            <v>1</v>
          </cell>
          <cell r="X58">
            <v>1</v>
          </cell>
          <cell r="Y58">
            <v>2</v>
          </cell>
          <cell r="Z58">
            <v>2</v>
          </cell>
          <cell r="AA58">
            <v>1</v>
          </cell>
          <cell r="AB58">
            <v>2</v>
          </cell>
          <cell r="AC58">
            <v>2</v>
          </cell>
          <cell r="AD58">
            <v>3</v>
          </cell>
          <cell r="AE58">
            <v>4</v>
          </cell>
          <cell r="AF58">
            <v>1</v>
          </cell>
          <cell r="AG58">
            <v>1</v>
          </cell>
          <cell r="AH58">
            <v>1</v>
          </cell>
          <cell r="AI58">
            <v>1</v>
          </cell>
          <cell r="AJ58">
            <v>1</v>
          </cell>
          <cell r="AK58">
            <v>171.2829311638244</v>
          </cell>
          <cell r="AO58" t="str">
            <v>c</v>
          </cell>
          <cell r="AP58">
            <v>0.49</v>
          </cell>
          <cell r="AQ58">
            <v>0.72098656190045718</v>
          </cell>
          <cell r="AR58">
            <v>0.88755251888613285</v>
          </cell>
          <cell r="AS58">
            <v>0.71165766684613363</v>
          </cell>
          <cell r="AT58">
            <v>1031.5966521731823</v>
          </cell>
          <cell r="AU58">
            <v>2.1833251845436319</v>
          </cell>
          <cell r="AV58">
            <v>2.5371595796691264</v>
          </cell>
          <cell r="AW58">
            <v>2181193264.7239022</v>
          </cell>
          <cell r="AX58">
            <v>1</v>
          </cell>
          <cell r="AY58">
            <v>264352.77651384042</v>
          </cell>
          <cell r="AZ58">
            <v>0.20742401701376895</v>
          </cell>
          <cell r="BA58" t="str">
            <v>CF SHS 200 x 6</v>
          </cell>
        </row>
        <row r="59">
          <cell r="A59" t="str">
            <v>CF SHS 200 x 6</v>
          </cell>
          <cell r="B59">
            <v>1227.3855260768923</v>
          </cell>
          <cell r="C59">
            <v>200</v>
          </cell>
          <cell r="D59">
            <v>200</v>
          </cell>
          <cell r="E59">
            <v>6</v>
          </cell>
          <cell r="G59" t="str">
            <v/>
          </cell>
          <cell r="H59">
            <v>35.821842251713427</v>
          </cell>
          <cell r="I59">
            <v>36.506336052701585</v>
          </cell>
          <cell r="J59">
            <v>4563.2920065876979</v>
          </cell>
          <cell r="K59">
            <v>779.39822368615501</v>
          </cell>
          <cell r="L59">
            <v>28321552.575678129</v>
          </cell>
          <cell r="M59">
            <v>283215.52575678128</v>
          </cell>
          <cell r="N59">
            <v>329665.69657971739</v>
          </cell>
          <cell r="O59">
            <v>78.780620768301404</v>
          </cell>
          <cell r="P59">
            <v>28321552.575678129</v>
          </cell>
          <cell r="Q59">
            <v>283215.52575678128</v>
          </cell>
          <cell r="R59">
            <v>329665.69657971739</v>
          </cell>
          <cell r="S59">
            <v>78.780620768301404</v>
          </cell>
          <cell r="T59">
            <v>44674585.617235698</v>
          </cell>
          <cell r="U59">
            <v>85106725.044349521</v>
          </cell>
          <cell r="V59">
            <v>1</v>
          </cell>
          <cell r="W59">
            <v>1</v>
          </cell>
          <cell r="X59">
            <v>2</v>
          </cell>
          <cell r="Y59">
            <v>3</v>
          </cell>
          <cell r="Z59">
            <v>3</v>
          </cell>
          <cell r="AA59">
            <v>2</v>
          </cell>
          <cell r="AB59">
            <v>2</v>
          </cell>
          <cell r="AC59">
            <v>4</v>
          </cell>
          <cell r="AD59">
            <v>4</v>
          </cell>
          <cell r="AE59">
            <v>4</v>
          </cell>
          <cell r="AF59">
            <v>1</v>
          </cell>
          <cell r="AG59">
            <v>1</v>
          </cell>
          <cell r="AH59">
            <v>1</v>
          </cell>
          <cell r="AI59">
            <v>1</v>
          </cell>
          <cell r="AJ59">
            <v>1</v>
          </cell>
          <cell r="AK59">
            <v>170.79735913480744</v>
          </cell>
          <cell r="AO59" t="str">
            <v>c</v>
          </cell>
          <cell r="AP59">
            <v>0.49</v>
          </cell>
          <cell r="AQ59">
            <v>0.64622513154819972</v>
          </cell>
          <cell r="AR59">
            <v>0.81812861755155297</v>
          </cell>
          <cell r="AS59">
            <v>0.75766004282144805</v>
          </cell>
          <cell r="AT59">
            <v>1227.3855260768923</v>
          </cell>
          <cell r="AU59">
            <v>2.2223825121779233</v>
          </cell>
          <cell r="AV59">
            <v>2.5371853762309855</v>
          </cell>
          <cell r="AW59">
            <v>3025823212.4543281</v>
          </cell>
          <cell r="AX59">
            <v>1</v>
          </cell>
          <cell r="AY59">
            <v>329665.69657971739</v>
          </cell>
          <cell r="AZ59">
            <v>0.19666599824929371</v>
          </cell>
          <cell r="BA59" t="str">
            <v>CF SHS 220 x 6</v>
          </cell>
        </row>
        <row r="60">
          <cell r="A60" t="str">
            <v>CF SHS 220 x 6</v>
          </cell>
          <cell r="B60">
            <v>1421.4359307521029</v>
          </cell>
          <cell r="C60">
            <v>220</v>
          </cell>
          <cell r="D60">
            <v>220</v>
          </cell>
          <cell r="E60">
            <v>6</v>
          </cell>
          <cell r="G60" t="str">
            <v/>
          </cell>
          <cell r="H60">
            <v>39.589842251713428</v>
          </cell>
          <cell r="I60">
            <v>40.346336052701588</v>
          </cell>
          <cell r="J60">
            <v>5043.2920065876979</v>
          </cell>
          <cell r="K60">
            <v>859.39822368615501</v>
          </cell>
          <cell r="L60">
            <v>38127675.70793125</v>
          </cell>
          <cell r="M60">
            <v>346615.23370846594</v>
          </cell>
          <cell r="N60">
            <v>402178.61664559436</v>
          </cell>
          <cell r="O60">
            <v>86.948703045325175</v>
          </cell>
          <cell r="P60">
            <v>38127675.70793125</v>
          </cell>
          <cell r="Q60">
            <v>346615.23370846594</v>
          </cell>
          <cell r="R60">
            <v>402178.61664559436</v>
          </cell>
          <cell r="S60">
            <v>86.948703045325175</v>
          </cell>
          <cell r="T60">
            <v>59869304.526826702</v>
          </cell>
          <cell r="U60">
            <v>117361161.55072302</v>
          </cell>
          <cell r="V60">
            <v>1</v>
          </cell>
          <cell r="W60">
            <v>2</v>
          </cell>
          <cell r="X60">
            <v>3</v>
          </cell>
          <cell r="Y60">
            <v>4</v>
          </cell>
          <cell r="Z60">
            <v>4</v>
          </cell>
          <cell r="AA60">
            <v>3</v>
          </cell>
          <cell r="AB60">
            <v>3</v>
          </cell>
          <cell r="AC60">
            <v>4</v>
          </cell>
          <cell r="AD60">
            <v>4</v>
          </cell>
          <cell r="AE60">
            <v>4</v>
          </cell>
          <cell r="AF60">
            <v>1</v>
          </cell>
          <cell r="AG60">
            <v>1</v>
          </cell>
          <cell r="AH60">
            <v>1</v>
          </cell>
          <cell r="AI60">
            <v>1</v>
          </cell>
          <cell r="AJ60">
            <v>1</v>
          </cell>
          <cell r="AK60">
            <v>170.40421664333209</v>
          </cell>
          <cell r="AO60" t="str">
            <v>c</v>
          </cell>
          <cell r="AP60">
            <v>0.49</v>
          </cell>
          <cell r="AQ60">
            <v>0.58551784254798722</v>
          </cell>
          <cell r="AR60">
            <v>0.76586744339528157</v>
          </cell>
          <cell r="AS60">
            <v>0.79393476921975448</v>
          </cell>
          <cell r="AT60">
            <v>1421.4359307521029</v>
          </cell>
          <cell r="AU60">
            <v>2.2543805607932841</v>
          </cell>
          <cell r="AV60">
            <v>2.5372065114377089</v>
          </cell>
          <cell r="AW60">
            <v>4064252157.452909</v>
          </cell>
          <cell r="AX60">
            <v>1</v>
          </cell>
          <cell r="AY60">
            <v>402178.61664559436</v>
          </cell>
          <cell r="AZ60">
            <v>0.18742751279387579</v>
          </cell>
          <cell r="BA60" t="str">
            <v>CF SHS 250 x 6</v>
          </cell>
        </row>
        <row r="61">
          <cell r="A61" t="str">
            <v>CF SHS 250 x 6</v>
          </cell>
          <cell r="B61">
            <v>1709.5644053324222</v>
          </cell>
          <cell r="C61">
            <v>250</v>
          </cell>
          <cell r="D61">
            <v>250</v>
          </cell>
          <cell r="E61">
            <v>6</v>
          </cell>
          <cell r="G61" t="str">
            <v/>
          </cell>
          <cell r="H61">
            <v>45.241842251713422</v>
          </cell>
          <cell r="I61">
            <v>46.106336052701586</v>
          </cell>
          <cell r="J61">
            <v>5763.2920065876979</v>
          </cell>
          <cell r="K61">
            <v>979.39822368615501</v>
          </cell>
          <cell r="L61">
            <v>56714094.90878132</v>
          </cell>
          <cell r="M61">
            <v>453712.75927025051</v>
          </cell>
          <cell r="N61">
            <v>524447.99674440979</v>
          </cell>
          <cell r="O61">
            <v>99.199661596099773</v>
          </cell>
          <cell r="P61">
            <v>56714094.90878132</v>
          </cell>
          <cell r="Q61">
            <v>453712.75927025051</v>
          </cell>
          <cell r="R61">
            <v>524447.99674440979</v>
          </cell>
          <cell r="S61">
            <v>99.199661596099773</v>
          </cell>
          <cell r="T61">
            <v>88568396.630667597</v>
          </cell>
          <cell r="U61">
            <v>179602030.52562198</v>
          </cell>
          <cell r="V61">
            <v>2</v>
          </cell>
          <cell r="W61">
            <v>3</v>
          </cell>
          <cell r="X61">
            <v>4</v>
          </cell>
          <cell r="Y61">
            <v>4</v>
          </cell>
          <cell r="Z61">
            <v>4</v>
          </cell>
          <cell r="AA61">
            <v>4</v>
          </cell>
          <cell r="AB61">
            <v>4</v>
          </cell>
          <cell r="AC61">
            <v>4</v>
          </cell>
          <cell r="AD61">
            <v>4</v>
          </cell>
          <cell r="AE61">
            <v>4</v>
          </cell>
          <cell r="AF61">
            <v>1</v>
          </cell>
          <cell r="AG61">
            <v>1</v>
          </cell>
          <cell r="AH61">
            <v>1</v>
          </cell>
          <cell r="AI61">
            <v>1</v>
          </cell>
          <cell r="AJ61">
            <v>1</v>
          </cell>
          <cell r="AK61">
            <v>169.93728975846781</v>
          </cell>
          <cell r="AO61" t="str">
            <v>c</v>
          </cell>
          <cell r="AP61">
            <v>0.49</v>
          </cell>
          <cell r="AQ61">
            <v>0.51320756744845619</v>
          </cell>
          <cell r="AR61">
            <v>0.70842685766805258</v>
          </cell>
          <cell r="AS61">
            <v>0.83557702363745601</v>
          </cell>
          <cell r="AT61">
            <v>1709.5644053324222</v>
          </cell>
          <cell r="AU61">
            <v>2.2928907791130198</v>
          </cell>
          <cell r="AV61">
            <v>2.5372319494109687</v>
          </cell>
          <cell r="AW61">
            <v>6029032446.4542398</v>
          </cell>
          <cell r="AX61">
            <v>1</v>
          </cell>
          <cell r="AY61">
            <v>524447.99674440979</v>
          </cell>
          <cell r="AZ61">
            <v>0.17572824890427993</v>
          </cell>
          <cell r="BA61" t="str">
            <v>CF SHS 250 x 8</v>
          </cell>
        </row>
        <row r="62">
          <cell r="A62" t="str">
            <v>CF SHS 250 x 8</v>
          </cell>
          <cell r="B62">
            <v>2222.3688275922927</v>
          </cell>
          <cell r="C62">
            <v>250</v>
          </cell>
          <cell r="D62">
            <v>250</v>
          </cell>
          <cell r="E62">
            <v>8</v>
          </cell>
          <cell r="G62" t="str">
            <v/>
          </cell>
          <cell r="H62">
            <v>59.06534459665405</v>
          </cell>
          <cell r="I62">
            <v>60.193981754551892</v>
          </cell>
          <cell r="J62">
            <v>7524.247719318987</v>
          </cell>
          <cell r="K62">
            <v>965.66370614359175</v>
          </cell>
          <cell r="L62">
            <v>72249575.684977204</v>
          </cell>
          <cell r="M62">
            <v>577996.6054798176</v>
          </cell>
          <cell r="N62">
            <v>675768.6771951603</v>
          </cell>
          <cell r="O62">
            <v>97.990981522083388</v>
          </cell>
          <cell r="P62">
            <v>72249575.684977204</v>
          </cell>
          <cell r="Q62">
            <v>577996.6054798176</v>
          </cell>
          <cell r="R62">
            <v>675768.6771951603</v>
          </cell>
          <cell r="S62">
            <v>97.990981522083388</v>
          </cell>
          <cell r="T62">
            <v>116146823.71031301</v>
          </cell>
          <cell r="U62">
            <v>467949540.40649301</v>
          </cell>
          <cell r="V62">
            <v>1</v>
          </cell>
          <cell r="W62">
            <v>1</v>
          </cell>
          <cell r="X62">
            <v>1</v>
          </cell>
          <cell r="Y62">
            <v>2</v>
          </cell>
          <cell r="Z62">
            <v>2</v>
          </cell>
          <cell r="AA62">
            <v>1</v>
          </cell>
          <cell r="AB62">
            <v>2</v>
          </cell>
          <cell r="AC62">
            <v>2</v>
          </cell>
          <cell r="AD62">
            <v>3</v>
          </cell>
          <cell r="AE62">
            <v>4</v>
          </cell>
          <cell r="AF62">
            <v>1</v>
          </cell>
          <cell r="AG62">
            <v>1</v>
          </cell>
          <cell r="AH62">
            <v>1</v>
          </cell>
          <cell r="AI62">
            <v>1</v>
          </cell>
          <cell r="AJ62">
            <v>1</v>
          </cell>
          <cell r="AK62">
            <v>128.34023309256398</v>
          </cell>
          <cell r="AO62" t="str">
            <v>c</v>
          </cell>
          <cell r="AP62">
            <v>0.49</v>
          </cell>
          <cell r="AQ62">
            <v>0.51953778019838737</v>
          </cell>
          <cell r="AR62">
            <v>0.71324650867533879</v>
          </cell>
          <cell r="AS62">
            <v>0.83200262857750173</v>
          </cell>
          <cell r="AT62">
            <v>2222.3688275922927</v>
          </cell>
          <cell r="AU62">
            <v>3.2319377083107819</v>
          </cell>
          <cell r="AV62">
            <v>2.5378527037699916</v>
          </cell>
          <cell r="AW62">
            <v>7794536352.3082199</v>
          </cell>
          <cell r="AX62">
            <v>1</v>
          </cell>
          <cell r="AY62">
            <v>675768.6771951603</v>
          </cell>
          <cell r="AZ62">
            <v>0.17543573551232908</v>
          </cell>
          <cell r="BA62" t="str">
            <v>CF SHS 260 x 8</v>
          </cell>
        </row>
        <row r="63">
          <cell r="A63" t="str">
            <v>CF SHS 260 x 8</v>
          </cell>
          <cell r="B63">
            <v>2349.4565842938073</v>
          </cell>
          <cell r="C63">
            <v>260</v>
          </cell>
          <cell r="D63">
            <v>260</v>
          </cell>
          <cell r="E63">
            <v>8</v>
          </cell>
          <cell r="G63" t="str">
            <v/>
          </cell>
          <cell r="H63">
            <v>61.577344596654051</v>
          </cell>
          <cell r="I63">
            <v>62.753981754551894</v>
          </cell>
          <cell r="J63">
            <v>7844.247719318987</v>
          </cell>
          <cell r="K63">
            <v>1005.6637061435918</v>
          </cell>
          <cell r="L63">
            <v>81737715.316578463</v>
          </cell>
          <cell r="M63">
            <v>628751.65628137277</v>
          </cell>
          <cell r="N63">
            <v>733949.91579175519</v>
          </cell>
          <cell r="O63">
            <v>102.07880966957207</v>
          </cell>
          <cell r="P63">
            <v>81737715.316578463</v>
          </cell>
          <cell r="Q63">
            <v>628751.65628137277</v>
          </cell>
          <cell r="R63">
            <v>733949.91579175519</v>
          </cell>
          <cell r="S63">
            <v>102.07880966957207</v>
          </cell>
          <cell r="T63">
            <v>131054572.002027</v>
          </cell>
          <cell r="U63">
            <v>537830812.758093</v>
          </cell>
          <cell r="V63">
            <v>1</v>
          </cell>
          <cell r="W63">
            <v>1</v>
          </cell>
          <cell r="X63">
            <v>2</v>
          </cell>
          <cell r="Y63">
            <v>2</v>
          </cell>
          <cell r="Z63">
            <v>3</v>
          </cell>
          <cell r="AA63">
            <v>1</v>
          </cell>
          <cell r="AB63">
            <v>2</v>
          </cell>
          <cell r="AC63">
            <v>3</v>
          </cell>
          <cell r="AD63">
            <v>4</v>
          </cell>
          <cell r="AE63">
            <v>4</v>
          </cell>
          <cell r="AF63">
            <v>1</v>
          </cell>
          <cell r="AG63">
            <v>1</v>
          </cell>
          <cell r="AH63">
            <v>1</v>
          </cell>
          <cell r="AI63">
            <v>1</v>
          </cell>
          <cell r="AJ63">
            <v>1</v>
          </cell>
          <cell r="AK63">
            <v>128.20397087496625</v>
          </cell>
          <cell r="AO63" t="str">
            <v>c</v>
          </cell>
          <cell r="AP63">
            <v>0.49</v>
          </cell>
          <cell r="AQ63">
            <v>0.49873247135462834</v>
          </cell>
          <cell r="AR63">
            <v>0.69755649447363155</v>
          </cell>
          <cell r="AS63">
            <v>0.8436994595532199</v>
          </cell>
          <cell r="AT63">
            <v>2349.4565842938073</v>
          </cell>
          <cell r="AU63">
            <v>3.2618492783693123</v>
          </cell>
          <cell r="AV63">
            <v>2.5378724914344524</v>
          </cell>
          <cell r="AW63">
            <v>8806628760.928442</v>
          </cell>
          <cell r="AX63">
            <v>1</v>
          </cell>
          <cell r="AY63">
            <v>733949.91579175519</v>
          </cell>
          <cell r="AZ63">
            <v>0.17200558332340615</v>
          </cell>
          <cell r="BA63" t="str">
            <v>CF SHS 300 x 8</v>
          </cell>
        </row>
        <row r="64">
          <cell r="A64" t="str">
            <v>CF SHS 300 x 8</v>
          </cell>
          <cell r="B64">
            <v>2854.9342247373279</v>
          </cell>
          <cell r="C64">
            <v>300</v>
          </cell>
          <cell r="D64">
            <v>300</v>
          </cell>
          <cell r="E64">
            <v>8</v>
          </cell>
          <cell r="G64" t="str">
            <v/>
          </cell>
          <cell r="H64">
            <v>71.62534459665406</v>
          </cell>
          <cell r="I64">
            <v>72.993981754551896</v>
          </cell>
          <cell r="J64">
            <v>9124.2477193189879</v>
          </cell>
          <cell r="K64">
            <v>1165.6637061435918</v>
          </cell>
          <cell r="L64">
            <v>127964397.7026429</v>
          </cell>
          <cell r="M64">
            <v>853095.98468428617</v>
          </cell>
          <cell r="N64">
            <v>990674.870178135</v>
          </cell>
          <cell r="O64">
            <v>118.42572294499887</v>
          </cell>
          <cell r="P64">
            <v>127964397.7026429</v>
          </cell>
          <cell r="Q64">
            <v>853095.98468428617</v>
          </cell>
          <cell r="R64">
            <v>990674.870178135</v>
          </cell>
          <cell r="S64">
            <v>118.42572294499887</v>
          </cell>
          <cell r="T64">
            <v>203379264.79774201</v>
          </cell>
          <cell r="U64">
            <v>886761024.72820103</v>
          </cell>
          <cell r="V64">
            <v>1</v>
          </cell>
          <cell r="W64">
            <v>2</v>
          </cell>
          <cell r="X64">
            <v>3</v>
          </cell>
          <cell r="Y64">
            <v>4</v>
          </cell>
          <cell r="Z64">
            <v>4</v>
          </cell>
          <cell r="AA64">
            <v>3</v>
          </cell>
          <cell r="AB64">
            <v>3</v>
          </cell>
          <cell r="AC64">
            <v>4</v>
          </cell>
          <cell r="AD64">
            <v>4</v>
          </cell>
          <cell r="AE64">
            <v>4</v>
          </cell>
          <cell r="AF64">
            <v>1</v>
          </cell>
          <cell r="AG64">
            <v>1</v>
          </cell>
          <cell r="AH64">
            <v>1</v>
          </cell>
          <cell r="AI64">
            <v>1</v>
          </cell>
          <cell r="AJ64">
            <v>1</v>
          </cell>
          <cell r="AK64">
            <v>127.75450009708791</v>
          </cell>
          <cell r="AO64" t="str">
            <v>c</v>
          </cell>
          <cell r="AP64">
            <v>0.49</v>
          </cell>
          <cell r="AQ64">
            <v>0.42988985630333737</v>
          </cell>
          <cell r="AR64">
            <v>0.64872565907056967</v>
          </cell>
          <cell r="AS64">
            <v>0.88139521044228508</v>
          </cell>
          <cell r="AT64">
            <v>2854.9342247373279</v>
          </cell>
          <cell r="AU64">
            <v>3.3621501115187082</v>
          </cell>
          <cell r="AV64">
            <v>2.5379388509543381</v>
          </cell>
          <cell r="AW64">
            <v>13727189355.335745</v>
          </cell>
          <cell r="AX64">
            <v>1</v>
          </cell>
          <cell r="AY64">
            <v>990674.870178135</v>
          </cell>
          <cell r="AZ64">
            <v>0.16006225742101213</v>
          </cell>
          <cell r="BA64" t="str">
            <v>CF SHS 350 x 8</v>
          </cell>
        </row>
        <row r="65">
          <cell r="A65" t="str">
            <v>CF SHS 350 x 8</v>
          </cell>
          <cell r="B65">
            <v>3482.8299656966151</v>
          </cell>
          <cell r="C65">
            <v>350</v>
          </cell>
          <cell r="D65">
            <v>350</v>
          </cell>
          <cell r="E65">
            <v>8</v>
          </cell>
          <cell r="G65" t="str">
            <v/>
          </cell>
          <cell r="H65">
            <v>84.185344596654062</v>
          </cell>
          <cell r="I65">
            <v>85.793981754551908</v>
          </cell>
          <cell r="J65">
            <v>10724.247719318988</v>
          </cell>
          <cell r="K65">
            <v>1365.6637061435918</v>
          </cell>
          <cell r="L65">
            <v>206764529.36945736</v>
          </cell>
          <cell r="M65">
            <v>1181511.5963968993</v>
          </cell>
          <cell r="N65">
            <v>1365581.0631611098</v>
          </cell>
          <cell r="O65">
            <v>138.85278663234902</v>
          </cell>
          <cell r="P65">
            <v>206764529.36945736</v>
          </cell>
          <cell r="Q65">
            <v>1181511.5963968993</v>
          </cell>
          <cell r="R65">
            <v>1365581.0631611098</v>
          </cell>
          <cell r="S65">
            <v>138.85278663234902</v>
          </cell>
          <cell r="T65">
            <v>325945720.430493</v>
          </cell>
          <cell r="U65">
            <v>1501639042.0202796</v>
          </cell>
          <cell r="V65">
            <v>3</v>
          </cell>
          <cell r="W65">
            <v>3</v>
          </cell>
          <cell r="X65">
            <v>4</v>
          </cell>
          <cell r="Y65">
            <v>4</v>
          </cell>
          <cell r="Z65">
            <v>4</v>
          </cell>
          <cell r="AA65">
            <v>4</v>
          </cell>
          <cell r="AB65">
            <v>4</v>
          </cell>
          <cell r="AC65">
            <v>4</v>
          </cell>
          <cell r="AD65">
            <v>4</v>
          </cell>
          <cell r="AE65">
            <v>4</v>
          </cell>
          <cell r="AF65">
            <v>1</v>
          </cell>
          <cell r="AG65">
            <v>1</v>
          </cell>
          <cell r="AH65">
            <v>1</v>
          </cell>
          <cell r="AI65">
            <v>1</v>
          </cell>
          <cell r="AJ65">
            <v>1</v>
          </cell>
          <cell r="AK65">
            <v>127.3435435180636</v>
          </cell>
          <cell r="AO65" t="str">
            <v>c</v>
          </cell>
          <cell r="AP65">
            <v>0.49</v>
          </cell>
          <cell r="AQ65">
            <v>0.36664742749630724</v>
          </cell>
          <cell r="AR65">
            <v>0.6080437877814252</v>
          </cell>
          <cell r="AS65">
            <v>0.91482301533296906</v>
          </cell>
          <cell r="AT65">
            <v>3482.8299656966151</v>
          </cell>
          <cell r="AU65">
            <v>3.4560281554879717</v>
          </cell>
          <cell r="AV65">
            <v>2.5380009703739961</v>
          </cell>
          <cell r="AW65">
            <v>22090472209.905758</v>
          </cell>
          <cell r="AX65">
            <v>1</v>
          </cell>
          <cell r="AY65">
            <v>1365581.0631611098</v>
          </cell>
          <cell r="AZ65">
            <v>0.1481393448376534</v>
          </cell>
          <cell r="BA65" t="str">
            <v>CF SHS 350 x 10</v>
          </cell>
        </row>
        <row r="66">
          <cell r="A66" t="str">
            <v>CF SHS 350 x 10</v>
          </cell>
          <cell r="B66">
            <v>4298.4897687157945</v>
          </cell>
          <cell r="C66">
            <v>350</v>
          </cell>
          <cell r="D66">
            <v>350</v>
          </cell>
          <cell r="E66">
            <v>10</v>
          </cell>
          <cell r="G66" t="str">
            <v/>
          </cell>
          <cell r="H66">
            <v>104.06460093227194</v>
          </cell>
          <cell r="I66">
            <v>106.05309649148734</v>
          </cell>
          <cell r="J66">
            <v>13256.637061435917</v>
          </cell>
          <cell r="K66">
            <v>1357.0796326794896</v>
          </cell>
          <cell r="L66">
            <v>251787675.14081737</v>
          </cell>
          <cell r="M66">
            <v>1438786.7150903849</v>
          </cell>
          <cell r="N66">
            <v>1674828.8925487211</v>
          </cell>
          <cell r="O66">
            <v>137.81628877805443</v>
          </cell>
          <cell r="P66">
            <v>251787675.14081737</v>
          </cell>
          <cell r="Q66">
            <v>1438786.7150903849</v>
          </cell>
          <cell r="R66">
            <v>1674828.8925487211</v>
          </cell>
          <cell r="S66">
            <v>137.81628877805443</v>
          </cell>
          <cell r="T66">
            <v>401811979.44337893</v>
          </cell>
          <cell r="U66">
            <v>2661946816.7334199</v>
          </cell>
          <cell r="V66">
            <v>1</v>
          </cell>
          <cell r="W66">
            <v>1</v>
          </cell>
          <cell r="X66">
            <v>2</v>
          </cell>
          <cell r="Y66">
            <v>3</v>
          </cell>
          <cell r="Z66">
            <v>3</v>
          </cell>
          <cell r="AA66">
            <v>2</v>
          </cell>
          <cell r="AB66">
            <v>3</v>
          </cell>
          <cell r="AC66">
            <v>4</v>
          </cell>
          <cell r="AD66">
            <v>4</v>
          </cell>
          <cell r="AE66">
            <v>4</v>
          </cell>
          <cell r="AF66">
            <v>1</v>
          </cell>
          <cell r="AG66">
            <v>1</v>
          </cell>
          <cell r="AH66">
            <v>1</v>
          </cell>
          <cell r="AI66">
            <v>1</v>
          </cell>
          <cell r="AJ66">
            <v>1</v>
          </cell>
          <cell r="AK66">
            <v>102.3698262530916</v>
          </cell>
          <cell r="AO66" t="str">
            <v>c</v>
          </cell>
          <cell r="AP66">
            <v>0.49</v>
          </cell>
          <cell r="AQ66">
            <v>0.36940493370440558</v>
          </cell>
          <cell r="AR66">
            <v>0.60973421128015748</v>
          </cell>
          <cell r="AS66">
            <v>0.91338563676381712</v>
          </cell>
          <cell r="AT66">
            <v>4298.4897687157945</v>
          </cell>
          <cell r="AU66">
            <v>4.144340070217079</v>
          </cell>
          <cell r="AV66">
            <v>2.5384567018465822</v>
          </cell>
          <cell r="AW66">
            <v>27070793731.463482</v>
          </cell>
          <cell r="AX66">
            <v>1</v>
          </cell>
          <cell r="AY66">
            <v>1674828.8925487211</v>
          </cell>
          <cell r="AZ66">
            <v>0.14820023893200501</v>
          </cell>
          <cell r="BA66" t="str">
            <v>CF SHS 400 x 10</v>
          </cell>
        </row>
        <row r="67">
          <cell r="A67" t="str">
            <v>CF SHS 400 x 10</v>
          </cell>
          <cell r="B67">
            <v>5080.5256397451258</v>
          </cell>
          <cell r="C67">
            <v>400</v>
          </cell>
          <cell r="D67">
            <v>400</v>
          </cell>
          <cell r="E67">
            <v>10</v>
          </cell>
          <cell r="G67" t="str">
            <v/>
          </cell>
          <cell r="H67">
            <v>119.76460093227195</v>
          </cell>
          <cell r="I67">
            <v>122.05309649148734</v>
          </cell>
          <cell r="J67">
            <v>15256.637061435917</v>
          </cell>
          <cell r="K67">
            <v>1557.0796326794896</v>
          </cell>
          <cell r="L67">
            <v>382056184.59831756</v>
          </cell>
          <cell r="M67">
            <v>1910280.9229915878</v>
          </cell>
          <cell r="N67">
            <v>2213744.8190846187</v>
          </cell>
          <cell r="O67">
            <v>158.24653509942689</v>
          </cell>
          <cell r="P67">
            <v>382056184.59831756</v>
          </cell>
          <cell r="Q67">
            <v>1910280.9229915878</v>
          </cell>
          <cell r="R67">
            <v>2213744.8190846187</v>
          </cell>
          <cell r="S67">
            <v>158.24653509942689</v>
          </cell>
          <cell r="T67">
            <v>605053120.91017795</v>
          </cell>
          <cell r="U67">
            <v>4223144805.6875601</v>
          </cell>
          <cell r="V67">
            <v>2</v>
          </cell>
          <cell r="W67">
            <v>2</v>
          </cell>
          <cell r="X67">
            <v>4</v>
          </cell>
          <cell r="Y67">
            <v>4</v>
          </cell>
          <cell r="Z67">
            <v>4</v>
          </cell>
          <cell r="AA67">
            <v>3</v>
          </cell>
          <cell r="AB67">
            <v>4</v>
          </cell>
          <cell r="AC67">
            <v>4</v>
          </cell>
          <cell r="AD67">
            <v>4</v>
          </cell>
          <cell r="AE67">
            <v>4</v>
          </cell>
          <cell r="AF67">
            <v>1</v>
          </cell>
          <cell r="AG67">
            <v>1</v>
          </cell>
          <cell r="AH67">
            <v>1</v>
          </cell>
          <cell r="AI67">
            <v>1</v>
          </cell>
          <cell r="AJ67">
            <v>1</v>
          </cell>
          <cell r="AK67">
            <v>102.05916457272932</v>
          </cell>
          <cell r="AO67" t="str">
            <v>c</v>
          </cell>
          <cell r="AP67">
            <v>0.49</v>
          </cell>
          <cell r="AQ67">
            <v>0.32171331263245323</v>
          </cell>
          <cell r="AR67">
            <v>0.58156948935742436</v>
          </cell>
          <cell r="AS67">
            <v>0.93804026225691783</v>
          </cell>
          <cell r="AT67">
            <v>5080.5256397451258</v>
          </cell>
          <cell r="AU67">
            <v>4.2539107291911611</v>
          </cell>
          <cell r="AV67">
            <v>2.5385292929583048</v>
          </cell>
          <cell r="AW67">
            <v>40920893188.013603</v>
          </cell>
          <cell r="AX67">
            <v>1</v>
          </cell>
          <cell r="AY67">
            <v>2213744.8190846187</v>
          </cell>
          <cell r="AZ67">
            <v>0.13858154637625236</v>
          </cell>
          <cell r="BA67" t="str">
            <v>CF SHS 400 x 12</v>
          </cell>
        </row>
        <row r="68">
          <cell r="A68" t="str">
            <v>CF SHS 400 x 12</v>
          </cell>
          <cell r="B68">
            <v>5986.4243808549872</v>
          </cell>
          <cell r="C68">
            <v>400</v>
          </cell>
          <cell r="D68">
            <v>400</v>
          </cell>
          <cell r="E68">
            <v>12</v>
          </cell>
          <cell r="G68" t="str">
            <v/>
          </cell>
          <cell r="H68">
            <v>141.34668167808954</v>
          </cell>
          <cell r="I68">
            <v>144.04757368467722</v>
          </cell>
          <cell r="J68">
            <v>18005.946710584652</v>
          </cell>
          <cell r="K68">
            <v>1538.194671058465</v>
          </cell>
          <cell r="L68">
            <v>442783529.90985274</v>
          </cell>
          <cell r="M68">
            <v>2213917.6495492635</v>
          </cell>
          <cell r="N68">
            <v>2587407.2605358828</v>
          </cell>
          <cell r="O68">
            <v>156.81505288129074</v>
          </cell>
          <cell r="P68">
            <v>442783529.90985274</v>
          </cell>
          <cell r="Q68">
            <v>2213917.6495492635</v>
          </cell>
          <cell r="R68">
            <v>2587407.2605358828</v>
          </cell>
          <cell r="S68">
            <v>156.81505288129074</v>
          </cell>
          <cell r="T68">
            <v>719193886.63091183</v>
          </cell>
          <cell r="U68">
            <v>8018341275.8324203</v>
          </cell>
          <cell r="V68">
            <v>1</v>
          </cell>
          <cell r="W68">
            <v>1</v>
          </cell>
          <cell r="X68">
            <v>2</v>
          </cell>
          <cell r="Y68">
            <v>2</v>
          </cell>
          <cell r="Z68">
            <v>3</v>
          </cell>
          <cell r="AA68">
            <v>1</v>
          </cell>
          <cell r="AB68">
            <v>2</v>
          </cell>
          <cell r="AC68">
            <v>3</v>
          </cell>
          <cell r="AD68">
            <v>4</v>
          </cell>
          <cell r="AE68">
            <v>4</v>
          </cell>
          <cell r="AF68">
            <v>1</v>
          </cell>
          <cell r="AG68">
            <v>1</v>
          </cell>
          <cell r="AH68">
            <v>1</v>
          </cell>
          <cell r="AI68">
            <v>1</v>
          </cell>
          <cell r="AJ68">
            <v>1</v>
          </cell>
          <cell r="AK68">
            <v>85.427036733050514</v>
          </cell>
          <cell r="AO68" t="str">
            <v>c</v>
          </cell>
          <cell r="AP68">
            <v>0.49</v>
          </cell>
          <cell r="AQ68">
            <v>0.32465006441686045</v>
          </cell>
          <cell r="AR68">
            <v>0.58323809794506665</v>
          </cell>
          <cell r="AS68">
            <v>0.93653322099976943</v>
          </cell>
          <cell r="AT68">
            <v>5986.4243808549872</v>
          </cell>
          <cell r="AU68">
            <v>5.3763361253508606</v>
          </cell>
          <cell r="AV68">
            <v>2.5392736069778912</v>
          </cell>
          <cell r="AW68">
            <v>48043072801.404472</v>
          </cell>
          <cell r="AX68">
            <v>1</v>
          </cell>
          <cell r="AY68">
            <v>2587407.2605358828</v>
          </cell>
          <cell r="AZ68">
            <v>0.13827102567044702</v>
          </cell>
          <cell r="BA68" t="str">
            <v>CF SHS 400 x 16</v>
          </cell>
        </row>
        <row r="69">
          <cell r="A69" t="str">
            <v>CF SHS 400 x 16</v>
          </cell>
          <cell r="B69">
            <v>7784.4169227036136</v>
          </cell>
          <cell r="C69">
            <v>400</v>
          </cell>
          <cell r="D69">
            <v>400</v>
          </cell>
          <cell r="E69">
            <v>16</v>
          </cell>
          <cell r="G69" t="str">
            <v/>
          </cell>
          <cell r="H69">
            <v>184.29632298327024</v>
          </cell>
          <cell r="I69">
            <v>187.81790877275949</v>
          </cell>
          <cell r="J69">
            <v>23477.238596594936</v>
          </cell>
          <cell r="K69">
            <v>1517.59289474462</v>
          </cell>
          <cell r="L69">
            <v>560236944.22194898</v>
          </cell>
          <cell r="M69">
            <v>2801184.7211097451</v>
          </cell>
          <cell r="N69">
            <v>3322097.6000157637</v>
          </cell>
          <cell r="O69">
            <v>154.47648023183723</v>
          </cell>
          <cell r="P69">
            <v>560236944.22194898</v>
          </cell>
          <cell r="Q69">
            <v>2801184.7211097451</v>
          </cell>
          <cell r="R69">
            <v>3322097.6000157637</v>
          </cell>
          <cell r="S69">
            <v>154.47648023183723</v>
          </cell>
          <cell r="T69">
            <v>933912054.38479805</v>
          </cell>
          <cell r="U69">
            <v>15116320467.268801</v>
          </cell>
          <cell r="V69">
            <v>1</v>
          </cell>
          <cell r="W69">
            <v>1</v>
          </cell>
          <cell r="X69">
            <v>1</v>
          </cell>
          <cell r="Y69">
            <v>1</v>
          </cell>
          <cell r="Z69">
            <v>1</v>
          </cell>
          <cell r="AA69">
            <v>1</v>
          </cell>
          <cell r="AB69">
            <v>1</v>
          </cell>
          <cell r="AC69">
            <v>1</v>
          </cell>
          <cell r="AD69">
            <v>1</v>
          </cell>
          <cell r="AE69">
            <v>1</v>
          </cell>
          <cell r="AF69">
            <v>1</v>
          </cell>
          <cell r="AG69">
            <v>1</v>
          </cell>
          <cell r="AH69">
            <v>1</v>
          </cell>
          <cell r="AI69">
            <v>1</v>
          </cell>
          <cell r="AJ69">
            <v>1</v>
          </cell>
          <cell r="AK69">
            <v>64.64103043893445</v>
          </cell>
          <cell r="AO69" t="str">
            <v>c</v>
          </cell>
          <cell r="AP69">
            <v>0.49</v>
          </cell>
          <cell r="AQ69">
            <v>0.3295648434184868</v>
          </cell>
          <cell r="AR69">
            <v>0.5860498796462551</v>
          </cell>
          <cell r="AS69">
            <v>0.93400826946963267</v>
          </cell>
          <cell r="AT69">
            <v>7784.4169227036136</v>
          </cell>
          <cell r="AU69">
            <v>6.4779440488399214</v>
          </cell>
          <cell r="AV69">
            <v>2.5400053592842129</v>
          </cell>
          <cell r="AW69">
            <v>61599338899.492401</v>
          </cell>
          <cell r="AX69">
            <v>1</v>
          </cell>
          <cell r="AY69">
            <v>3322097.6000157637</v>
          </cell>
          <cell r="AZ69">
            <v>0.13836694257013724</v>
          </cell>
          <cell r="BA69" t="str">
            <v>Geen passend profiel</v>
          </cell>
        </row>
        <row r="70">
          <cell r="A70" t="str">
            <v xml:space="preserve"> </v>
          </cell>
          <cell r="B70">
            <v>0</v>
          </cell>
          <cell r="AQ70" t="str">
            <v xml:space="preserve"> </v>
          </cell>
          <cell r="AT70" t="str">
            <v xml:space="preserve"> </v>
          </cell>
          <cell r="BA70" t="str">
            <v>HEA 100</v>
          </cell>
        </row>
        <row r="71">
          <cell r="A71" t="str">
            <v>HEA 100</v>
          </cell>
          <cell r="B71">
            <v>144.3863803079052</v>
          </cell>
          <cell r="C71">
            <v>96</v>
          </cell>
          <cell r="D71">
            <v>100</v>
          </cell>
          <cell r="E71">
            <v>5</v>
          </cell>
          <cell r="F71">
            <v>8</v>
          </cell>
          <cell r="G71">
            <v>12</v>
          </cell>
          <cell r="H71">
            <v>16.670343664382099</v>
          </cell>
          <cell r="I71">
            <v>16.98888526306456</v>
          </cell>
          <cell r="J71">
            <v>2123.61065788307</v>
          </cell>
          <cell r="K71">
            <v>0.561398223686155</v>
          </cell>
          <cell r="L71">
            <v>3492251.4061307837</v>
          </cell>
          <cell r="M71">
            <v>72755.237627724666</v>
          </cell>
          <cell r="N71">
            <v>83013.098420725961</v>
          </cell>
          <cell r="O71">
            <v>40.552282372974467</v>
          </cell>
          <cell r="P71">
            <v>1338109.7911703724</v>
          </cell>
          <cell r="Q71">
            <v>26762.195823407448</v>
          </cell>
          <cell r="R71">
            <v>41140.354539304506</v>
          </cell>
          <cell r="S71">
            <v>25.10200583032579</v>
          </cell>
          <cell r="T71">
            <v>52011.697653646901</v>
          </cell>
          <cell r="U71">
            <v>2475143467.2709398</v>
          </cell>
          <cell r="V71">
            <v>1</v>
          </cell>
          <cell r="W71">
            <v>1</v>
          </cell>
          <cell r="X71">
            <v>1</v>
          </cell>
          <cell r="Y71">
            <v>1</v>
          </cell>
          <cell r="Z71">
            <v>1</v>
          </cell>
          <cell r="AA71">
            <v>1</v>
          </cell>
          <cell r="AB71">
            <v>1</v>
          </cell>
          <cell r="AC71">
            <v>1</v>
          </cell>
          <cell r="AD71">
            <v>1</v>
          </cell>
          <cell r="AE71">
            <v>1</v>
          </cell>
          <cell r="AF71">
            <v>1</v>
          </cell>
          <cell r="AG71">
            <v>1</v>
          </cell>
          <cell r="AH71">
            <v>1</v>
          </cell>
          <cell r="AI71">
            <v>1</v>
          </cell>
          <cell r="AJ71">
            <v>1</v>
          </cell>
          <cell r="AK71">
            <v>264.36024023621502</v>
          </cell>
          <cell r="AL71">
            <v>217.27062913976036</v>
          </cell>
          <cell r="AM71">
            <v>184.59127549810228</v>
          </cell>
          <cell r="AN71">
            <v>137.50166440164762</v>
          </cell>
          <cell r="AO71" t="str">
            <v>c</v>
          </cell>
          <cell r="AP71">
            <v>0.49</v>
          </cell>
          <cell r="AQ71">
            <v>2.0281254559322868</v>
          </cell>
          <cell r="AR71">
            <v>3.0045371692036835</v>
          </cell>
          <cell r="AS71">
            <v>0.19152390130490302</v>
          </cell>
          <cell r="AT71">
            <v>144.3863803079052</v>
          </cell>
          <cell r="AU71">
            <v>351.25038733543784</v>
          </cell>
          <cell r="AV71">
            <v>2.8287690148045663</v>
          </cell>
          <cell r="AW71">
            <v>25020525.720754094</v>
          </cell>
          <cell r="AX71">
            <v>1</v>
          </cell>
          <cell r="AY71">
            <v>83013.098420725961</v>
          </cell>
          <cell r="AZ71">
            <v>1.0852736863297405</v>
          </cell>
          <cell r="BA71" t="str">
            <v>HEA 120</v>
          </cell>
        </row>
        <row r="72">
          <cell r="A72" t="str">
            <v>HEA 120</v>
          </cell>
          <cell r="B72">
            <v>234.85509085838612</v>
          </cell>
          <cell r="C72">
            <v>114</v>
          </cell>
          <cell r="D72">
            <v>120</v>
          </cell>
          <cell r="E72">
            <v>5</v>
          </cell>
          <cell r="F72">
            <v>8</v>
          </cell>
          <cell r="G72">
            <v>12</v>
          </cell>
          <cell r="H72">
            <v>19.888843664382101</v>
          </cell>
          <cell r="I72">
            <v>20.268885263064561</v>
          </cell>
          <cell r="J72">
            <v>2533.61065788307</v>
          </cell>
          <cell r="K72">
            <v>0.67739822368615499</v>
          </cell>
          <cell r="L72">
            <v>6061516.3076590467</v>
          </cell>
          <cell r="M72">
            <v>106342.39136243942</v>
          </cell>
          <cell r="N72">
            <v>119490.59434167358</v>
          </cell>
          <cell r="O72">
            <v>48.912594538834639</v>
          </cell>
          <cell r="P72">
            <v>2308963.9578370391</v>
          </cell>
          <cell r="Q72">
            <v>38482.73263061732</v>
          </cell>
          <cell r="R72">
            <v>58852.854539304506</v>
          </cell>
          <cell r="S72">
            <v>30.188298683246121</v>
          </cell>
          <cell r="T72">
            <v>59588.778493453501</v>
          </cell>
          <cell r="U72">
            <v>6284343369.73808</v>
          </cell>
          <cell r="V72">
            <v>1</v>
          </cell>
          <cell r="W72">
            <v>1</v>
          </cell>
          <cell r="X72">
            <v>1</v>
          </cell>
          <cell r="Y72">
            <v>1</v>
          </cell>
          <cell r="Z72">
            <v>1</v>
          </cell>
          <cell r="AA72">
            <v>1</v>
          </cell>
          <cell r="AB72">
            <v>1</v>
          </cell>
          <cell r="AC72">
            <v>1</v>
          </cell>
          <cell r="AD72">
            <v>1</v>
          </cell>
          <cell r="AE72">
            <v>2</v>
          </cell>
          <cell r="AF72">
            <v>1</v>
          </cell>
          <cell r="AG72">
            <v>1</v>
          </cell>
          <cell r="AH72">
            <v>1</v>
          </cell>
          <cell r="AI72">
            <v>1</v>
          </cell>
          <cell r="AJ72">
            <v>1</v>
          </cell>
          <cell r="AK72">
            <v>267.36476718650511</v>
          </cell>
          <cell r="AL72">
            <v>220.00153099761698</v>
          </cell>
          <cell r="AM72">
            <v>184.71662113666358</v>
          </cell>
          <cell r="AN72">
            <v>137.35338494777548</v>
          </cell>
          <cell r="AO72" t="str">
            <v>c</v>
          </cell>
          <cell r="AP72">
            <v>0.49</v>
          </cell>
          <cell r="AQ72">
            <v>1.6864155729219152</v>
          </cell>
          <cell r="AR72">
            <v>2.2861705576626452</v>
          </cell>
          <cell r="AS72">
            <v>0.26111495630254733</v>
          </cell>
          <cell r="AT72">
            <v>234.85509085838612</v>
          </cell>
          <cell r="AU72">
            <v>522.89543416031779</v>
          </cell>
          <cell r="AV72">
            <v>3.0150308904941352</v>
          </cell>
          <cell r="AW72">
            <v>37496017.214880854</v>
          </cell>
          <cell r="AX72">
            <v>1</v>
          </cell>
          <cell r="AY72">
            <v>119490.59434167358</v>
          </cell>
          <cell r="AZ72">
            <v>1.0636248299377382</v>
          </cell>
          <cell r="BA72" t="str">
            <v>HEA 140</v>
          </cell>
        </row>
        <row r="73">
          <cell r="A73" t="str">
            <v>HEA 140</v>
          </cell>
          <cell r="B73">
            <v>370.96143824281899</v>
          </cell>
          <cell r="C73">
            <v>133</v>
          </cell>
          <cell r="D73">
            <v>140</v>
          </cell>
          <cell r="E73">
            <v>5.5</v>
          </cell>
          <cell r="F73">
            <v>8.5</v>
          </cell>
          <cell r="G73">
            <v>12</v>
          </cell>
          <cell r="H73">
            <v>24.661643664382101</v>
          </cell>
          <cell r="I73">
            <v>25.132885263064559</v>
          </cell>
          <cell r="J73">
            <v>3141.61065788307</v>
          </cell>
          <cell r="K73">
            <v>0.79439822368615498</v>
          </cell>
          <cell r="L73">
            <v>10331295.135764366</v>
          </cell>
          <cell r="M73">
            <v>155357.8215904416</v>
          </cell>
          <cell r="N73">
            <v>173495.0902626212</v>
          </cell>
          <cell r="O73">
            <v>57.345745547401073</v>
          </cell>
          <cell r="P73">
            <v>3893212.652439476</v>
          </cell>
          <cell r="Q73">
            <v>55617.323606278231</v>
          </cell>
          <cell r="R73">
            <v>84848.507203775269</v>
          </cell>
          <cell r="S73">
            <v>35.202854632344852</v>
          </cell>
          <cell r="T73">
            <v>80341.112844012096</v>
          </cell>
          <cell r="U73">
            <v>14728365041.2337</v>
          </cell>
          <cell r="V73">
            <v>1</v>
          </cell>
          <cell r="W73">
            <v>1</v>
          </cell>
          <cell r="X73">
            <v>1</v>
          </cell>
          <cell r="Y73">
            <v>1</v>
          </cell>
          <cell r="Z73">
            <v>2</v>
          </cell>
          <cell r="AA73">
            <v>1</v>
          </cell>
          <cell r="AB73">
            <v>1</v>
          </cell>
          <cell r="AC73">
            <v>2</v>
          </cell>
          <cell r="AD73">
            <v>3</v>
          </cell>
          <cell r="AE73">
            <v>3</v>
          </cell>
          <cell r="AF73">
            <v>1</v>
          </cell>
          <cell r="AG73">
            <v>1</v>
          </cell>
          <cell r="AH73">
            <v>1</v>
          </cell>
          <cell r="AI73">
            <v>1</v>
          </cell>
          <cell r="AJ73">
            <v>2</v>
          </cell>
          <cell r="AK73">
            <v>252.86335902025778</v>
          </cell>
          <cell r="AL73">
            <v>208.30023034334624</v>
          </cell>
          <cell r="AM73">
            <v>173.79620183995507</v>
          </cell>
          <cell r="AN73">
            <v>129.23307316304349</v>
          </cell>
          <cell r="AO73" t="str">
            <v>c</v>
          </cell>
          <cell r="AP73">
            <v>0.49</v>
          </cell>
          <cell r="AQ73">
            <v>1.4461900192795047</v>
          </cell>
          <cell r="AR73">
            <v>1.8510493406553057</v>
          </cell>
          <cell r="AS73">
            <v>0.33261976472005872</v>
          </cell>
          <cell r="AT73">
            <v>370.96143824281899</v>
          </cell>
          <cell r="AU73">
            <v>689.40667841496349</v>
          </cell>
          <cell r="AV73">
            <v>3.2201601295636779</v>
          </cell>
          <cell r="AW73">
            <v>60381376.394332141</v>
          </cell>
          <cell r="AX73">
            <v>1</v>
          </cell>
          <cell r="AY73">
            <v>173495.0902626212</v>
          </cell>
          <cell r="AZ73">
            <v>1.0099648677724569</v>
          </cell>
          <cell r="BA73" t="str">
            <v>HEA 160</v>
          </cell>
        </row>
        <row r="74">
          <cell r="A74" t="str">
            <v>HEA 160</v>
          </cell>
          <cell r="B74">
            <v>548.32295294942401</v>
          </cell>
          <cell r="C74">
            <v>152</v>
          </cell>
          <cell r="D74">
            <v>160</v>
          </cell>
          <cell r="E74">
            <v>6</v>
          </cell>
          <cell r="F74">
            <v>9</v>
          </cell>
          <cell r="G74">
            <v>15</v>
          </cell>
          <cell r="H74">
            <v>30.435561975597032</v>
          </cell>
          <cell r="I74">
            <v>31.017133223538373</v>
          </cell>
          <cell r="J74">
            <v>3877.1416529422968</v>
          </cell>
          <cell r="K74">
            <v>0.90624777960769376</v>
          </cell>
          <cell r="L74">
            <v>16729766.247533973</v>
          </cell>
          <cell r="M74">
            <v>220128.50325702596</v>
          </cell>
          <cell r="N74">
            <v>245147.36595299942</v>
          </cell>
          <cell r="O74">
            <v>65.688463307454938</v>
          </cell>
          <cell r="P74">
            <v>6155729.1135313082</v>
          </cell>
          <cell r="Q74">
            <v>76946.613919141353</v>
          </cell>
          <cell r="R74">
            <v>117632.54975296133</v>
          </cell>
          <cell r="S74">
            <v>39.845925249088701</v>
          </cell>
          <cell r="T74">
            <v>118438.61391652199</v>
          </cell>
          <cell r="U74">
            <v>30613902817.192902</v>
          </cell>
          <cell r="V74">
            <v>1</v>
          </cell>
          <cell r="W74">
            <v>1</v>
          </cell>
          <cell r="X74">
            <v>1</v>
          </cell>
          <cell r="Y74">
            <v>2</v>
          </cell>
          <cell r="Z74">
            <v>2</v>
          </cell>
          <cell r="AA74">
            <v>1</v>
          </cell>
          <cell r="AB74">
            <v>1</v>
          </cell>
          <cell r="AC74">
            <v>2</v>
          </cell>
          <cell r="AD74">
            <v>3</v>
          </cell>
          <cell r="AE74">
            <v>3</v>
          </cell>
          <cell r="AF74">
            <v>1</v>
          </cell>
          <cell r="AG74">
            <v>1</v>
          </cell>
          <cell r="AH74">
            <v>1</v>
          </cell>
          <cell r="AI74">
            <v>2</v>
          </cell>
          <cell r="AJ74">
            <v>2</v>
          </cell>
          <cell r="AK74">
            <v>233.74120956348287</v>
          </cell>
          <cell r="AL74">
            <v>192.47369490391952</v>
          </cell>
          <cell r="AM74">
            <v>160.94330717229715</v>
          </cell>
          <cell r="AN74">
            <v>119.67579251273378</v>
          </cell>
          <cell r="AO74" t="str">
            <v>c</v>
          </cell>
          <cell r="AP74">
            <v>0.49</v>
          </cell>
          <cell r="AQ74">
            <v>1.2776718497861648</v>
          </cell>
          <cell r="AR74">
            <v>1.5802522810656103</v>
          </cell>
          <cell r="AS74">
            <v>0.39837897005308859</v>
          </cell>
          <cell r="AT74">
            <v>548.32295294942401</v>
          </cell>
          <cell r="AU74">
            <v>818.61524729079167</v>
          </cell>
          <cell r="AV74">
            <v>3.3943873333572991</v>
          </cell>
          <cell r="AW74">
            <v>97174063.038347036</v>
          </cell>
          <cell r="AX74">
            <v>1</v>
          </cell>
          <cell r="AY74">
            <v>245147.36595299942</v>
          </cell>
          <cell r="AZ74">
            <v>0.94635179721718243</v>
          </cell>
          <cell r="BA74" t="str">
            <v>HEA 180</v>
          </cell>
        </row>
        <row r="75">
          <cell r="A75" t="str">
            <v>HEA 180</v>
          </cell>
          <cell r="B75">
            <v>755.75876646277436</v>
          </cell>
          <cell r="C75">
            <v>171</v>
          </cell>
          <cell r="D75">
            <v>180</v>
          </cell>
          <cell r="E75">
            <v>6</v>
          </cell>
          <cell r="F75">
            <v>9.5</v>
          </cell>
          <cell r="G75">
            <v>15</v>
          </cell>
          <cell r="H75">
            <v>35.522361975597029</v>
          </cell>
          <cell r="I75">
            <v>36.201133223538378</v>
          </cell>
          <cell r="J75">
            <v>4525.1416529422968</v>
          </cell>
          <cell r="K75">
            <v>1.0242477796076936</v>
          </cell>
          <cell r="L75">
            <v>25102868.30857629</v>
          </cell>
          <cell r="M75">
            <v>293600.79893071682</v>
          </cell>
          <cell r="N75">
            <v>324852.64082948008</v>
          </cell>
          <cell r="O75">
            <v>74.481014674610591</v>
          </cell>
          <cell r="P75">
            <v>9246053.1135313082</v>
          </cell>
          <cell r="Q75">
            <v>102733.9234836812</v>
          </cell>
          <cell r="R75">
            <v>156494.54975296135</v>
          </cell>
          <cell r="S75">
            <v>45.202463335210901</v>
          </cell>
          <cell r="T75">
            <v>146601.964447659</v>
          </cell>
          <cell r="U75">
            <v>59012432423.846001</v>
          </cell>
          <cell r="V75">
            <v>1</v>
          </cell>
          <cell r="W75">
            <v>1</v>
          </cell>
          <cell r="X75">
            <v>2</v>
          </cell>
          <cell r="Y75">
            <v>3</v>
          </cell>
          <cell r="Z75">
            <v>3</v>
          </cell>
          <cell r="AA75">
            <v>1</v>
          </cell>
          <cell r="AB75">
            <v>2</v>
          </cell>
          <cell r="AC75">
            <v>3</v>
          </cell>
          <cell r="AD75">
            <v>3</v>
          </cell>
          <cell r="AE75">
            <v>3</v>
          </cell>
          <cell r="AF75">
            <v>1</v>
          </cell>
          <cell r="AG75">
            <v>1</v>
          </cell>
          <cell r="AH75">
            <v>2</v>
          </cell>
          <cell r="AI75">
            <v>3</v>
          </cell>
          <cell r="AJ75">
            <v>3</v>
          </cell>
          <cell r="AK75">
            <v>226.34601481297642</v>
          </cell>
          <cell r="AL75">
            <v>186.56825451171335</v>
          </cell>
          <cell r="AM75">
            <v>155.13326517492592</v>
          </cell>
          <cell r="AN75">
            <v>115.35550487366288</v>
          </cell>
          <cell r="AO75" t="str">
            <v>c</v>
          </cell>
          <cell r="AP75">
            <v>0.49</v>
          </cell>
          <cell r="AQ75">
            <v>1.1262664302586261</v>
          </cell>
          <cell r="AR75">
            <v>1.3611733113771176</v>
          </cell>
          <cell r="AS75">
            <v>0.47045995395828621</v>
          </cell>
          <cell r="AT75">
            <v>755.75876646277436</v>
          </cell>
          <cell r="AU75">
            <v>1021.5720473190112</v>
          </cell>
          <cell r="AV75">
            <v>3.6915577434498736</v>
          </cell>
          <cell r="AW75">
            <v>144098781.49001428</v>
          </cell>
          <cell r="AX75">
            <v>2</v>
          </cell>
          <cell r="AY75">
            <v>324852.64082948008</v>
          </cell>
          <cell r="AZ75">
            <v>0.89459655855543085</v>
          </cell>
          <cell r="BA75" t="str">
            <v>HEA 200</v>
          </cell>
        </row>
        <row r="76">
          <cell r="A76" t="str">
            <v>HEA 200</v>
          </cell>
          <cell r="B76">
            <v>1007.5164733132034</v>
          </cell>
          <cell r="C76">
            <v>190</v>
          </cell>
          <cell r="D76">
            <v>200</v>
          </cell>
          <cell r="E76">
            <v>6.5</v>
          </cell>
          <cell r="F76">
            <v>10</v>
          </cell>
          <cell r="G76">
            <v>18</v>
          </cell>
          <cell r="H76">
            <v>42.257523244859726</v>
          </cell>
          <cell r="I76">
            <v>43.064991841895257</v>
          </cell>
          <cell r="J76">
            <v>5383.1239802369073</v>
          </cell>
          <cell r="K76">
            <v>1.1360973355292325</v>
          </cell>
          <cell r="L76">
            <v>36921552.256349325</v>
          </cell>
          <cell r="M76">
            <v>388647.91848788765</v>
          </cell>
          <cell r="N76">
            <v>429484.80667587277</v>
          </cell>
          <cell r="O76">
            <v>82.817627412986894</v>
          </cell>
          <cell r="P76">
            <v>13355094.256391585</v>
          </cell>
          <cell r="Q76">
            <v>133550.94256391586</v>
          </cell>
          <cell r="R76">
            <v>203817.7595800343</v>
          </cell>
          <cell r="S76">
            <v>49.808823949600452</v>
          </cell>
          <cell r="T76">
            <v>204400.521071225</v>
          </cell>
          <cell r="U76">
            <v>105574896985.228</v>
          </cell>
          <cell r="V76">
            <v>1</v>
          </cell>
          <cell r="W76">
            <v>1</v>
          </cell>
          <cell r="X76">
            <v>2</v>
          </cell>
          <cell r="Y76">
            <v>3</v>
          </cell>
          <cell r="Z76">
            <v>3</v>
          </cell>
          <cell r="AA76">
            <v>2</v>
          </cell>
          <cell r="AB76">
            <v>3</v>
          </cell>
          <cell r="AC76">
            <v>3</v>
          </cell>
          <cell r="AD76">
            <v>3</v>
          </cell>
          <cell r="AE76">
            <v>3</v>
          </cell>
          <cell r="AF76">
            <v>1</v>
          </cell>
          <cell r="AG76">
            <v>1</v>
          </cell>
          <cell r="AH76">
            <v>2</v>
          </cell>
          <cell r="AI76">
            <v>3</v>
          </cell>
          <cell r="AJ76">
            <v>3</v>
          </cell>
          <cell r="AK76">
            <v>211.04796019935503</v>
          </cell>
          <cell r="AL76">
            <v>173.89481255975747</v>
          </cell>
          <cell r="AM76">
            <v>144.89727579443056</v>
          </cell>
          <cell r="AN76">
            <v>107.74412815483299</v>
          </cell>
          <cell r="AO76" t="str">
            <v>c</v>
          </cell>
          <cell r="AP76">
            <v>0.49</v>
          </cell>
          <cell r="AQ76">
            <v>1.0221083933031267</v>
          </cell>
          <cell r="AR76">
            <v>1.2237693401896157</v>
          </cell>
          <cell r="AS76">
            <v>0.52721701806101584</v>
          </cell>
          <cell r="AT76">
            <v>1007.5164733132034</v>
          </cell>
          <cell r="AU76">
            <v>1157.1947956648371</v>
          </cell>
          <cell r="AV76">
            <v>3.9042214057111488</v>
          </cell>
          <cell r="AW76">
            <v>216272585.28716499</v>
          </cell>
          <cell r="AX76">
            <v>2</v>
          </cell>
          <cell r="AY76">
            <v>429484.80667587277</v>
          </cell>
          <cell r="AZ76">
            <v>0.83962883148813661</v>
          </cell>
          <cell r="BA76" t="str">
            <v>HEA 220</v>
          </cell>
        </row>
        <row r="77">
          <cell r="A77" t="str">
            <v>HEA 220</v>
          </cell>
          <cell r="B77">
            <v>1337.0043862641965</v>
          </cell>
          <cell r="C77">
            <v>210</v>
          </cell>
          <cell r="D77">
            <v>220</v>
          </cell>
          <cell r="E77">
            <v>7</v>
          </cell>
          <cell r="F77">
            <v>11</v>
          </cell>
          <cell r="G77">
            <v>18</v>
          </cell>
          <cell r="H77">
            <v>50.507873244859724</v>
          </cell>
          <cell r="I77">
            <v>51.472991841895258</v>
          </cell>
          <cell r="J77">
            <v>6434.1239802369073</v>
          </cell>
          <cell r="K77">
            <v>1.2550973355292325</v>
          </cell>
          <cell r="L77">
            <v>54097012.152247563</v>
          </cell>
          <cell r="M77">
            <v>515209.63954521494</v>
          </cell>
          <cell r="N77">
            <v>568457.42249800498</v>
          </cell>
          <cell r="O77">
            <v>91.694212920945688</v>
          </cell>
          <cell r="P77">
            <v>19545605.8522637</v>
          </cell>
          <cell r="Q77">
            <v>177687.32592967001</v>
          </cell>
          <cell r="R77">
            <v>270594.66557509347</v>
          </cell>
          <cell r="S77">
            <v>55.11627467466031</v>
          </cell>
          <cell r="T77">
            <v>280991.04778856802</v>
          </cell>
          <cell r="U77">
            <v>189608148809.23199</v>
          </cell>
          <cell r="V77">
            <v>1</v>
          </cell>
          <cell r="W77">
            <v>1</v>
          </cell>
          <cell r="X77">
            <v>2</v>
          </cell>
          <cell r="Y77">
            <v>3</v>
          </cell>
          <cell r="Z77">
            <v>3</v>
          </cell>
          <cell r="AA77">
            <v>2</v>
          </cell>
          <cell r="AB77">
            <v>3</v>
          </cell>
          <cell r="AC77">
            <v>3</v>
          </cell>
          <cell r="AD77">
            <v>3</v>
          </cell>
          <cell r="AE77">
            <v>3</v>
          </cell>
          <cell r="AF77">
            <v>1</v>
          </cell>
          <cell r="AG77">
            <v>1</v>
          </cell>
          <cell r="AH77">
            <v>2</v>
          </cell>
          <cell r="AI77">
            <v>3</v>
          </cell>
          <cell r="AJ77">
            <v>3</v>
          </cell>
          <cell r="AK77">
            <v>195.0688764133854</v>
          </cell>
          <cell r="AL77">
            <v>160.87618745125889</v>
          </cell>
          <cell r="AM77">
            <v>133.66232957922182</v>
          </cell>
          <cell r="AN77">
            <v>99.469640617095308</v>
          </cell>
          <cell r="AO77" t="str">
            <v>c</v>
          </cell>
          <cell r="AP77">
            <v>0.49</v>
          </cell>
          <cell r="AQ77">
            <v>0.92368392675222422</v>
          </cell>
          <cell r="AR77">
            <v>1.1038985603244991</v>
          </cell>
          <cell r="AS77">
            <v>0.58534923329744581</v>
          </cell>
          <cell r="AT77">
            <v>1337.0043862641965</v>
          </cell>
          <cell r="AU77">
            <v>1322.6635795414109</v>
          </cell>
          <cell r="AV77">
            <v>4.1768607399608726</v>
          </cell>
          <cell r="AW77">
            <v>328188501.92780691</v>
          </cell>
          <cell r="AX77">
            <v>2</v>
          </cell>
          <cell r="AY77">
            <v>568457.42249800498</v>
          </cell>
          <cell r="AZ77">
            <v>0.78415418851459662</v>
          </cell>
          <cell r="BA77" t="str">
            <v>HEA 240</v>
          </cell>
        </row>
        <row r="78">
          <cell r="A78" t="str">
            <v>HEA 240</v>
          </cell>
          <cell r="B78">
            <v>1723.9388763347742</v>
          </cell>
          <cell r="C78">
            <v>230</v>
          </cell>
          <cell r="D78">
            <v>240</v>
          </cell>
          <cell r="E78">
            <v>7.5</v>
          </cell>
          <cell r="F78">
            <v>12</v>
          </cell>
          <cell r="G78">
            <v>21</v>
          </cell>
          <cell r="H78">
            <v>60.315927472170173</v>
          </cell>
          <cell r="I78">
            <v>61.46846111813521</v>
          </cell>
          <cell r="J78">
            <v>7683.557639766901</v>
          </cell>
          <cell r="K78">
            <v>1.3689468914507714</v>
          </cell>
          <cell r="L78">
            <v>77631835.549576938</v>
          </cell>
          <cell r="M78">
            <v>675059.43956153863</v>
          </cell>
          <cell r="N78">
            <v>744623.22646088596</v>
          </cell>
          <cell r="O78">
            <v>100.51682233023634</v>
          </cell>
          <cell r="P78">
            <v>27688082.381494008</v>
          </cell>
          <cell r="Q78">
            <v>230734.01984578342</v>
          </cell>
          <cell r="R78">
            <v>351692.17658423079</v>
          </cell>
          <cell r="S78">
            <v>60.029574145360144</v>
          </cell>
          <cell r="T78">
            <v>410532.84167974902</v>
          </cell>
          <cell r="U78">
            <v>321632921889.30701</v>
          </cell>
          <cell r="V78">
            <v>1</v>
          </cell>
          <cell r="W78">
            <v>1</v>
          </cell>
          <cell r="X78">
            <v>2</v>
          </cell>
          <cell r="Y78">
            <v>3</v>
          </cell>
          <cell r="Z78">
            <v>3</v>
          </cell>
          <cell r="AA78">
            <v>2</v>
          </cell>
          <cell r="AB78">
            <v>3</v>
          </cell>
          <cell r="AC78">
            <v>3</v>
          </cell>
          <cell r="AD78">
            <v>3</v>
          </cell>
          <cell r="AE78">
            <v>3</v>
          </cell>
          <cell r="AF78">
            <v>1</v>
          </cell>
          <cell r="AG78">
            <v>1</v>
          </cell>
          <cell r="AH78">
            <v>2</v>
          </cell>
          <cell r="AI78">
            <v>3</v>
          </cell>
          <cell r="AJ78">
            <v>3</v>
          </cell>
          <cell r="AK78">
            <v>178.16576065827519</v>
          </cell>
          <cell r="AL78">
            <v>146.93023002883604</v>
          </cell>
          <cell r="AM78">
            <v>122.3391616319699</v>
          </cell>
          <cell r="AN78">
            <v>91.103631002530776</v>
          </cell>
          <cell r="AO78" t="str">
            <v>c</v>
          </cell>
          <cell r="AP78">
            <v>0.49</v>
          </cell>
          <cell r="AQ78">
            <v>0.84808226185591529</v>
          </cell>
          <cell r="AR78">
            <v>1.0184019155920219</v>
          </cell>
          <cell r="AS78">
            <v>0.63202048796990262</v>
          </cell>
          <cell r="AT78">
            <v>1723.9388763347742</v>
          </cell>
          <cell r="AU78">
            <v>1425.1921884189035</v>
          </cell>
          <cell r="AV78">
            <v>4.3522153363057807</v>
          </cell>
          <cell r="AW78">
            <v>491963998.22931081</v>
          </cell>
          <cell r="AX78">
            <v>2</v>
          </cell>
          <cell r="AY78">
            <v>744623.22646088596</v>
          </cell>
          <cell r="AZ78">
            <v>0.73301996695654115</v>
          </cell>
          <cell r="BA78" t="str">
            <v>HEA 260</v>
          </cell>
        </row>
        <row r="79">
          <cell r="A79" t="str">
            <v>HEA 260</v>
          </cell>
          <cell r="B79">
            <v>2073.1699360937064</v>
          </cell>
          <cell r="C79">
            <v>250</v>
          </cell>
          <cell r="D79">
            <v>260</v>
          </cell>
          <cell r="E79">
            <v>7.5</v>
          </cell>
          <cell r="F79">
            <v>12.5</v>
          </cell>
          <cell r="G79">
            <v>24</v>
          </cell>
          <cell r="H79">
            <v>68.153249657528406</v>
          </cell>
          <cell r="I79">
            <v>69.455541052258241</v>
          </cell>
          <cell r="J79">
            <v>8681.9426315322798</v>
          </cell>
          <cell r="K79">
            <v>1.48379644737231</v>
          </cell>
          <cell r="L79">
            <v>104549554.33142599</v>
          </cell>
          <cell r="M79">
            <v>836396.434651408</v>
          </cell>
          <cell r="N79">
            <v>919771.04789060669</v>
          </cell>
          <cell r="O79">
            <v>109.73688725516251</v>
          </cell>
          <cell r="P79">
            <v>36675632.290801637</v>
          </cell>
          <cell r="Q79">
            <v>282120.24839078181</v>
          </cell>
          <cell r="R79">
            <v>430168.84552502073</v>
          </cell>
          <cell r="S79">
            <v>64.995060003779187</v>
          </cell>
          <cell r="T79">
            <v>520318.92016946204</v>
          </cell>
          <cell r="U79">
            <v>504968898475.961</v>
          </cell>
          <cell r="V79">
            <v>1</v>
          </cell>
          <cell r="W79">
            <v>1</v>
          </cell>
          <cell r="X79">
            <v>3</v>
          </cell>
          <cell r="Y79">
            <v>3</v>
          </cell>
          <cell r="Z79">
            <v>3</v>
          </cell>
          <cell r="AA79">
            <v>2</v>
          </cell>
          <cell r="AB79">
            <v>3</v>
          </cell>
          <cell r="AC79">
            <v>3</v>
          </cell>
          <cell r="AD79">
            <v>3</v>
          </cell>
          <cell r="AE79">
            <v>3</v>
          </cell>
          <cell r="AF79">
            <v>1</v>
          </cell>
          <cell r="AG79">
            <v>1</v>
          </cell>
          <cell r="AH79">
            <v>3</v>
          </cell>
          <cell r="AI79">
            <v>3</v>
          </cell>
          <cell r="AJ79">
            <v>3</v>
          </cell>
          <cell r="AK79">
            <v>170.90604146395219</v>
          </cell>
          <cell r="AL79">
            <v>140.95882676390383</v>
          </cell>
          <cell r="AM79">
            <v>117.4852269001897</v>
          </cell>
          <cell r="AN79">
            <v>87.538012200141353</v>
          </cell>
          <cell r="AO79" t="str">
            <v>c</v>
          </cell>
          <cell r="AP79">
            <v>0.49</v>
          </cell>
          <cell r="AQ79">
            <v>0.7832905611054779</v>
          </cell>
          <cell r="AR79">
            <v>0.94967823902930937</v>
          </cell>
          <cell r="AS79">
            <v>0.67265076041044158</v>
          </cell>
          <cell r="AT79">
            <v>2073.1699360937064</v>
          </cell>
          <cell r="AU79">
            <v>1586.224465195128</v>
          </cell>
          <cell r="AV79">
            <v>4.6363004874115914</v>
          </cell>
          <cell r="AW79">
            <v>679043732.68357849</v>
          </cell>
          <cell r="AX79">
            <v>3</v>
          </cell>
          <cell r="AY79">
            <v>836396.434651408</v>
          </cell>
          <cell r="AZ79">
            <v>0.66125868688342659</v>
          </cell>
          <cell r="BA79" t="str">
            <v>HEA 280</v>
          </cell>
        </row>
        <row r="80">
          <cell r="A80" t="str">
            <v>HEA 280</v>
          </cell>
          <cell r="B80">
            <v>2443.1748255087582</v>
          </cell>
          <cell r="C80">
            <v>270</v>
          </cell>
          <cell r="D80">
            <v>280</v>
          </cell>
          <cell r="E80">
            <v>8</v>
          </cell>
          <cell r="F80">
            <v>13</v>
          </cell>
          <cell r="G80">
            <v>24</v>
          </cell>
          <cell r="H80">
            <v>76.352574657528407</v>
          </cell>
          <cell r="I80">
            <v>77.811541052258235</v>
          </cell>
          <cell r="J80">
            <v>9726.4426315322798</v>
          </cell>
          <cell r="K80">
            <v>1.60279644737231</v>
          </cell>
          <cell r="L80">
            <v>136732984.10551</v>
          </cell>
          <cell r="M80">
            <v>1012836.919300074</v>
          </cell>
          <cell r="N80">
            <v>1112223.3778901633</v>
          </cell>
          <cell r="O80">
            <v>118.56585331516249</v>
          </cell>
          <cell r="P80">
            <v>47626416.095395282</v>
          </cell>
          <cell r="Q80">
            <v>340188.68639568059</v>
          </cell>
          <cell r="R80">
            <v>518132.39368290373</v>
          </cell>
          <cell r="S80">
            <v>69.9756491748565</v>
          </cell>
          <cell r="T80">
            <v>614237.66016005201</v>
          </cell>
          <cell r="U80">
            <v>770111985661.77905</v>
          </cell>
          <cell r="V80">
            <v>1</v>
          </cell>
          <cell r="W80">
            <v>2</v>
          </cell>
          <cell r="X80">
            <v>3</v>
          </cell>
          <cell r="Y80">
            <v>3</v>
          </cell>
          <cell r="Z80">
            <v>3</v>
          </cell>
          <cell r="AA80">
            <v>3</v>
          </cell>
          <cell r="AB80">
            <v>3</v>
          </cell>
          <cell r="AC80">
            <v>3</v>
          </cell>
          <cell r="AD80">
            <v>3</v>
          </cell>
          <cell r="AE80">
            <v>4</v>
          </cell>
          <cell r="AF80">
            <v>1</v>
          </cell>
          <cell r="AG80">
            <v>2</v>
          </cell>
          <cell r="AH80">
            <v>3</v>
          </cell>
          <cell r="AI80">
            <v>3</v>
          </cell>
          <cell r="AJ80">
            <v>3</v>
          </cell>
          <cell r="AK80">
            <v>164.78752901664001</v>
          </cell>
          <cell r="AL80">
            <v>136.00002565006852</v>
          </cell>
          <cell r="AM80">
            <v>113.09376322581657</v>
          </cell>
          <cell r="AN80">
            <v>84.306259859245088</v>
          </cell>
          <cell r="AO80" t="str">
            <v>c</v>
          </cell>
          <cell r="AP80">
            <v>0.49</v>
          </cell>
          <cell r="AQ80">
            <v>0.72753904565043015</v>
          </cell>
          <cell r="AR80">
            <v>0.89390359765732463</v>
          </cell>
          <cell r="AS80">
            <v>0.70757448203678175</v>
          </cell>
          <cell r="AT80">
            <v>2443.1748255087582</v>
          </cell>
          <cell r="AU80">
            <v>1802.9175199374779</v>
          </cell>
          <cell r="AV80">
            <v>5.0329704310428296</v>
          </cell>
          <cell r="AW80">
            <v>912681201.69227386</v>
          </cell>
          <cell r="AX80">
            <v>3</v>
          </cell>
          <cell r="AY80">
            <v>1012836.919300074</v>
          </cell>
          <cell r="AZ80">
            <v>0.62765990327171994</v>
          </cell>
          <cell r="BA80" t="str">
            <v>HEA 300</v>
          </cell>
        </row>
        <row r="81">
          <cell r="A81" t="str">
            <v>HEA 300</v>
          </cell>
          <cell r="B81">
            <v>2944.5288586020438</v>
          </cell>
          <cell r="C81">
            <v>290</v>
          </cell>
          <cell r="D81">
            <v>300</v>
          </cell>
          <cell r="E81">
            <v>8.5</v>
          </cell>
          <cell r="F81">
            <v>14</v>
          </cell>
          <cell r="G81">
            <v>27</v>
          </cell>
          <cell r="H81">
            <v>88.334314800934365</v>
          </cell>
          <cell r="I81">
            <v>90.022231644264323</v>
          </cell>
          <cell r="J81">
            <v>11252.77895553304</v>
          </cell>
          <cell r="K81">
            <v>1.7166460032938489</v>
          </cell>
          <cell r="L81">
            <v>182634978.73102456</v>
          </cell>
          <cell r="M81">
            <v>1259551.5774553418</v>
          </cell>
          <cell r="N81">
            <v>1383271.5113754363</v>
          </cell>
          <cell r="O81">
            <v>127.39784602954393</v>
          </cell>
          <cell r="P81">
            <v>63095590.871741958</v>
          </cell>
          <cell r="Q81">
            <v>420637.27247827972</v>
          </cell>
          <cell r="R81">
            <v>641165.96736040746</v>
          </cell>
          <cell r="S81">
            <v>74.880651087555648</v>
          </cell>
          <cell r="T81">
            <v>842865.06005215202</v>
          </cell>
          <cell r="U81">
            <v>1174664602889.02</v>
          </cell>
          <cell r="V81">
            <v>1</v>
          </cell>
          <cell r="W81">
            <v>2</v>
          </cell>
          <cell r="X81">
            <v>3</v>
          </cell>
          <cell r="Y81">
            <v>3</v>
          </cell>
          <cell r="Z81">
            <v>3</v>
          </cell>
          <cell r="AA81">
            <v>2</v>
          </cell>
          <cell r="AB81">
            <v>3</v>
          </cell>
          <cell r="AC81">
            <v>3</v>
          </cell>
          <cell r="AD81">
            <v>3</v>
          </cell>
          <cell r="AE81">
            <v>3</v>
          </cell>
          <cell r="AF81">
            <v>1</v>
          </cell>
          <cell r="AG81">
            <v>2</v>
          </cell>
          <cell r="AH81">
            <v>3</v>
          </cell>
          <cell r="AI81">
            <v>3</v>
          </cell>
          <cell r="AJ81">
            <v>3</v>
          </cell>
          <cell r="AK81">
            <v>152.55307245236224</v>
          </cell>
          <cell r="AL81">
            <v>125.89299131280615</v>
          </cell>
          <cell r="AM81">
            <v>104.86298581558725</v>
          </cell>
          <cell r="AN81">
            <v>78.202904676031181</v>
          </cell>
          <cell r="AO81" t="str">
            <v>c</v>
          </cell>
          <cell r="AP81">
            <v>0.49</v>
          </cell>
          <cell r="AQ81">
            <v>0.67988213617316018</v>
          </cell>
          <cell r="AR81">
            <v>0.848690982906114</v>
          </cell>
          <cell r="AS81">
            <v>0.73710214355018722</v>
          </cell>
          <cell r="AT81">
            <v>2944.5288586020438</v>
          </cell>
          <cell r="AU81">
            <v>1900.8377721962017</v>
          </cell>
          <cell r="AV81">
            <v>5.2168779811241377</v>
          </cell>
          <cell r="AW81">
            <v>1275533196.6196811</v>
          </cell>
          <cell r="AX81">
            <v>3</v>
          </cell>
          <cell r="AY81">
            <v>1259551.5774553418</v>
          </cell>
          <cell r="AZ81">
            <v>0.5920743837839354</v>
          </cell>
          <cell r="BA81" t="str">
            <v>HEA 320</v>
          </cell>
        </row>
        <row r="82">
          <cell r="A82" t="str">
            <v>HEA 320</v>
          </cell>
          <cell r="B82">
            <v>3255.9067427188647</v>
          </cell>
          <cell r="C82">
            <v>310</v>
          </cell>
          <cell r="D82">
            <v>300</v>
          </cell>
          <cell r="E82">
            <v>9</v>
          </cell>
          <cell r="F82">
            <v>15.5</v>
          </cell>
          <cell r="G82">
            <v>27</v>
          </cell>
          <cell r="H82">
            <v>97.628714800934361</v>
          </cell>
          <cell r="I82">
            <v>99.494231644264332</v>
          </cell>
          <cell r="J82">
            <v>12436.77895553304</v>
          </cell>
          <cell r="K82">
            <v>1.755646003293849</v>
          </cell>
          <cell r="L82">
            <v>229285914.37061092</v>
          </cell>
          <cell r="M82">
            <v>1479263.9636813607</v>
          </cell>
          <cell r="N82">
            <v>1628089.3824974671</v>
          </cell>
          <cell r="O82">
            <v>135.77966414914602</v>
          </cell>
          <cell r="P82">
            <v>69852387.633273557</v>
          </cell>
          <cell r="Q82">
            <v>465682.58422182372</v>
          </cell>
          <cell r="R82">
            <v>709739.78709929076</v>
          </cell>
          <cell r="S82">
            <v>74.943965640628292</v>
          </cell>
          <cell r="T82">
            <v>1088778.6014992499</v>
          </cell>
          <cell r="U82">
            <v>1482525583561.53</v>
          </cell>
          <cell r="V82">
            <v>1</v>
          </cell>
          <cell r="W82">
            <v>1</v>
          </cell>
          <cell r="X82">
            <v>2</v>
          </cell>
          <cell r="Y82">
            <v>3</v>
          </cell>
          <cell r="Z82">
            <v>3</v>
          </cell>
          <cell r="AA82">
            <v>1</v>
          </cell>
          <cell r="AB82">
            <v>2</v>
          </cell>
          <cell r="AC82">
            <v>3</v>
          </cell>
          <cell r="AD82">
            <v>3</v>
          </cell>
          <cell r="AE82">
            <v>3</v>
          </cell>
          <cell r="AF82">
            <v>1</v>
          </cell>
          <cell r="AG82">
            <v>1</v>
          </cell>
          <cell r="AH82">
            <v>2</v>
          </cell>
          <cell r="AI82">
            <v>3</v>
          </cell>
          <cell r="AJ82">
            <v>3</v>
          </cell>
          <cell r="AK82">
            <v>141.16565145774936</v>
          </cell>
          <cell r="AL82">
            <v>117.0436500076446</v>
          </cell>
          <cell r="AM82">
            <v>98.096139230425919</v>
          </cell>
          <cell r="AN82">
            <v>73.974137780321172</v>
          </cell>
          <cell r="AO82" t="str">
            <v>c</v>
          </cell>
          <cell r="AP82">
            <v>0.49</v>
          </cell>
          <cell r="AQ82">
            <v>0.67930775459052162</v>
          </cell>
          <cell r="AR82">
            <v>0.84815991259808587</v>
          </cell>
          <cell r="AS82">
            <v>0.73745527858469706</v>
          </cell>
          <cell r="AT82">
            <v>3255.9067427188647</v>
          </cell>
          <cell r="AU82">
            <v>1878.8774228201801</v>
          </cell>
          <cell r="AV82">
            <v>5.1754037398724808</v>
          </cell>
          <cell r="AW82">
            <v>1513237889.3740244</v>
          </cell>
          <cell r="AX82">
            <v>2</v>
          </cell>
          <cell r="AY82">
            <v>1628089.3824974671</v>
          </cell>
          <cell r="AZ82">
            <v>0.61801596628837552</v>
          </cell>
          <cell r="BA82" t="str">
            <v>HEA 340</v>
          </cell>
        </row>
        <row r="83">
          <cell r="A83" t="str">
            <v>HEA 340</v>
          </cell>
          <cell r="B83">
            <v>3486.2180018554036</v>
          </cell>
          <cell r="C83">
            <v>330</v>
          </cell>
          <cell r="D83">
            <v>300</v>
          </cell>
          <cell r="E83">
            <v>9.5</v>
          </cell>
          <cell r="F83">
            <v>16.5</v>
          </cell>
          <cell r="G83">
            <v>27</v>
          </cell>
          <cell r="H83">
            <v>104.77613980093436</v>
          </cell>
          <cell r="I83">
            <v>106.77823164426432</v>
          </cell>
          <cell r="J83">
            <v>13347.27895553304</v>
          </cell>
          <cell r="K83">
            <v>1.7946460032938489</v>
          </cell>
          <cell r="L83">
            <v>276931062.72596353</v>
          </cell>
          <cell r="M83">
            <v>1678370.0771270518</v>
          </cell>
          <cell r="N83">
            <v>1850475.5180972645</v>
          </cell>
          <cell r="O83">
            <v>144.04210768744375</v>
          </cell>
          <cell r="P83">
            <v>74359992.544257924</v>
          </cell>
          <cell r="Q83">
            <v>495733.28362838615</v>
          </cell>
          <cell r="R83">
            <v>755947.54433817405</v>
          </cell>
          <cell r="S83">
            <v>74.640286915810847</v>
          </cell>
          <cell r="T83">
            <v>1287720.31542385</v>
          </cell>
          <cell r="U83">
            <v>1790163326292.1201</v>
          </cell>
          <cell r="V83">
            <v>1</v>
          </cell>
          <cell r="W83">
            <v>1</v>
          </cell>
          <cell r="X83">
            <v>1</v>
          </cell>
          <cell r="Y83">
            <v>2</v>
          </cell>
          <cell r="Z83">
            <v>3</v>
          </cell>
          <cell r="AA83">
            <v>1</v>
          </cell>
          <cell r="AB83">
            <v>2</v>
          </cell>
          <cell r="AC83">
            <v>3</v>
          </cell>
          <cell r="AD83">
            <v>3</v>
          </cell>
          <cell r="AE83">
            <v>4</v>
          </cell>
          <cell r="AF83">
            <v>1</v>
          </cell>
          <cell r="AG83">
            <v>1</v>
          </cell>
          <cell r="AH83">
            <v>1</v>
          </cell>
          <cell r="AI83">
            <v>2</v>
          </cell>
          <cell r="AJ83">
            <v>3</v>
          </cell>
          <cell r="AK83">
            <v>134.45781790226903</v>
          </cell>
          <cell r="AL83">
            <v>111.98132655152546</v>
          </cell>
          <cell r="AM83">
            <v>94.401263673122969</v>
          </cell>
          <cell r="AN83">
            <v>71.924772322379411</v>
          </cell>
          <cell r="AO83" t="str">
            <v>c</v>
          </cell>
          <cell r="AP83">
            <v>0.49</v>
          </cell>
          <cell r="AQ83">
            <v>0.68207156112445599</v>
          </cell>
          <cell r="AR83">
            <v>0.85071833972286792</v>
          </cell>
          <cell r="AS83">
            <v>0.7357553874695727</v>
          </cell>
          <cell r="AT83">
            <v>3486.2180018554036</v>
          </cell>
          <cell r="AU83">
            <v>1898.4654252144333</v>
          </cell>
          <cell r="AV83">
            <v>5.2123913642561455</v>
          </cell>
          <cell r="AW83">
            <v>1710094123.0867591</v>
          </cell>
          <cell r="AX83">
            <v>1</v>
          </cell>
          <cell r="AY83">
            <v>1850475.5180972645</v>
          </cell>
          <cell r="AZ83">
            <v>0.61979182144616818</v>
          </cell>
          <cell r="BA83" t="str">
            <v>HEA 360</v>
          </cell>
        </row>
        <row r="84">
          <cell r="A84" t="str">
            <v>HEA 360</v>
          </cell>
          <cell r="B84">
            <v>3719.7906507490738</v>
          </cell>
          <cell r="C84">
            <v>350</v>
          </cell>
          <cell r="D84">
            <v>300</v>
          </cell>
          <cell r="E84">
            <v>10</v>
          </cell>
          <cell r="F84">
            <v>17.5</v>
          </cell>
          <cell r="G84">
            <v>27</v>
          </cell>
          <cell r="H84">
            <v>112.06486480093436</v>
          </cell>
          <cell r="I84">
            <v>114.20623164426432</v>
          </cell>
          <cell r="J84">
            <v>14275.77895553304</v>
          </cell>
          <cell r="K84">
            <v>1.8336460032938489</v>
          </cell>
          <cell r="L84">
            <v>330897896.77211249</v>
          </cell>
          <cell r="M84">
            <v>1890845.1244120714</v>
          </cell>
          <cell r="N84">
            <v>2088473.6536970618</v>
          </cell>
          <cell r="O84">
            <v>152.2464223771355</v>
          </cell>
          <cell r="P84">
            <v>78868434.865111738</v>
          </cell>
          <cell r="Q84">
            <v>525789.56576741161</v>
          </cell>
          <cell r="R84">
            <v>802277.92657705722</v>
          </cell>
          <cell r="S84">
            <v>74.327872793724495</v>
          </cell>
          <cell r="T84">
            <v>1510703.4781973199</v>
          </cell>
          <cell r="U84">
            <v>2137653130202.47</v>
          </cell>
          <cell r="V84">
            <v>1</v>
          </cell>
          <cell r="W84">
            <v>1</v>
          </cell>
          <cell r="X84">
            <v>1</v>
          </cell>
          <cell r="Y84">
            <v>2</v>
          </cell>
          <cell r="Z84">
            <v>2</v>
          </cell>
          <cell r="AA84">
            <v>1</v>
          </cell>
          <cell r="AB84">
            <v>2</v>
          </cell>
          <cell r="AC84">
            <v>2</v>
          </cell>
          <cell r="AD84">
            <v>3</v>
          </cell>
          <cell r="AE84">
            <v>4</v>
          </cell>
          <cell r="AF84">
            <v>1</v>
          </cell>
          <cell r="AG84">
            <v>1</v>
          </cell>
          <cell r="AH84">
            <v>1</v>
          </cell>
          <cell r="AI84">
            <v>2</v>
          </cell>
          <cell r="AJ84">
            <v>2</v>
          </cell>
          <cell r="AK84">
            <v>128.44454996153885</v>
          </cell>
          <cell r="AL84">
            <v>107.42993486176351</v>
          </cell>
          <cell r="AM84">
            <v>91.063332099026582</v>
          </cell>
          <cell r="AN84">
            <v>70.048716999251226</v>
          </cell>
          <cell r="AO84" t="str">
            <v>c</v>
          </cell>
          <cell r="AP84">
            <v>0.49</v>
          </cell>
          <cell r="AQ84">
            <v>0.68493843703465629</v>
          </cell>
          <cell r="AR84">
            <v>0.8533802483372297</v>
          </cell>
          <cell r="AS84">
            <v>0.73399031715713348</v>
          </cell>
          <cell r="AT84">
            <v>3719.7906507490738</v>
          </cell>
          <cell r="AU84">
            <v>1915.3411569603393</v>
          </cell>
          <cell r="AV84">
            <v>5.2443393330270842</v>
          </cell>
          <cell r="AW84">
            <v>1919263331.7541525</v>
          </cell>
          <cell r="AX84">
            <v>1</v>
          </cell>
          <cell r="AY84">
            <v>2088473.6536970618</v>
          </cell>
          <cell r="AZ84">
            <v>0.62152899534620454</v>
          </cell>
          <cell r="BA84" t="str">
            <v>HEA 400</v>
          </cell>
        </row>
        <row r="85">
          <cell r="A85" t="str">
            <v>HEA 400</v>
          </cell>
          <cell r="B85">
            <v>4443.2199443430663</v>
          </cell>
          <cell r="C85">
            <v>390</v>
          </cell>
          <cell r="D85">
            <v>300</v>
          </cell>
          <cell r="E85">
            <v>11</v>
          </cell>
          <cell r="F85">
            <v>19</v>
          </cell>
          <cell r="G85">
            <v>27</v>
          </cell>
          <cell r="H85">
            <v>124.79756480093435</v>
          </cell>
          <cell r="I85">
            <v>127.18223164426432</v>
          </cell>
          <cell r="J85">
            <v>15897.77895553304</v>
          </cell>
          <cell r="K85">
            <v>1.9116460032938489</v>
          </cell>
          <cell r="L85">
            <v>450693960.47310156</v>
          </cell>
          <cell r="M85">
            <v>2311251.0793492389</v>
          </cell>
          <cell r="N85">
            <v>2561799.0643744231</v>
          </cell>
          <cell r="O85">
            <v>168.37307444625358</v>
          </cell>
          <cell r="P85">
            <v>85638286.903094321</v>
          </cell>
          <cell r="Q85">
            <v>570921.91268729547</v>
          </cell>
          <cell r="R85">
            <v>872863.81605482381</v>
          </cell>
          <cell r="S85">
            <v>73.394878938006741</v>
          </cell>
          <cell r="T85">
            <v>1914409.9234610801</v>
          </cell>
          <cell r="U85">
            <v>2893573895624</v>
          </cell>
          <cell r="V85">
            <v>1</v>
          </cell>
          <cell r="W85">
            <v>1</v>
          </cell>
          <cell r="X85">
            <v>2</v>
          </cell>
          <cell r="Y85">
            <v>2</v>
          </cell>
          <cell r="Z85">
            <v>2</v>
          </cell>
          <cell r="AA85">
            <v>1</v>
          </cell>
          <cell r="AB85">
            <v>2</v>
          </cell>
          <cell r="AC85">
            <v>3</v>
          </cell>
          <cell r="AD85">
            <v>4</v>
          </cell>
          <cell r="AE85">
            <v>4</v>
          </cell>
          <cell r="AF85">
            <v>1</v>
          </cell>
          <cell r="AG85">
            <v>1</v>
          </cell>
          <cell r="AH85">
            <v>1</v>
          </cell>
          <cell r="AI85">
            <v>1</v>
          </cell>
          <cell r="AJ85">
            <v>1</v>
          </cell>
          <cell r="AK85">
            <v>120.24610536105878</v>
          </cell>
          <cell r="AL85">
            <v>101.37554483564725</v>
          </cell>
          <cell r="AM85">
            <v>86.804578416893051</v>
          </cell>
          <cell r="AN85">
            <v>67.934017891481531</v>
          </cell>
          <cell r="AO85" t="str">
            <v>b</v>
          </cell>
          <cell r="AP85">
            <v>0.34</v>
          </cell>
          <cell r="AQ85">
            <v>0.69364535722506948</v>
          </cell>
          <cell r="AR85">
            <v>0.82449165152820902</v>
          </cell>
          <cell r="AS85">
            <v>0.78728686279287807</v>
          </cell>
          <cell r="AT85">
            <v>4443.2199443430663</v>
          </cell>
          <cell r="AU85">
            <v>1979.5522000309877</v>
          </cell>
          <cell r="AV85">
            <v>5.3665707181341755</v>
          </cell>
          <cell r="AW85">
            <v>2303832317.3496132</v>
          </cell>
          <cell r="AX85">
            <v>1</v>
          </cell>
          <cell r="AY85">
            <v>2561799.0643744231</v>
          </cell>
          <cell r="AZ85">
            <v>0.62829163096642193</v>
          </cell>
          <cell r="BA85" t="str">
            <v>HEA 450</v>
          </cell>
        </row>
        <row r="86">
          <cell r="A86" t="str">
            <v>HEA 450</v>
          </cell>
          <cell r="B86">
            <v>4959.4597543039099</v>
          </cell>
          <cell r="C86">
            <v>440</v>
          </cell>
          <cell r="D86">
            <v>300</v>
          </cell>
          <cell r="E86">
            <v>11.5</v>
          </cell>
          <cell r="F86">
            <v>21</v>
          </cell>
          <cell r="G86">
            <v>27</v>
          </cell>
          <cell r="H86">
            <v>139.75181480093437</v>
          </cell>
          <cell r="I86">
            <v>142.42223164426434</v>
          </cell>
          <cell r="J86">
            <v>17802.778955533042</v>
          </cell>
          <cell r="K86">
            <v>2.0106460032938491</v>
          </cell>
          <cell r="L86">
            <v>637216333.50180197</v>
          </cell>
          <cell r="M86">
            <v>2896437.8795536454</v>
          </cell>
          <cell r="N86">
            <v>3215867.4803516828</v>
          </cell>
          <cell r="O86">
            <v>189.19059798560968</v>
          </cell>
          <cell r="P86">
            <v>94653333.609806463</v>
          </cell>
          <cell r="Q86">
            <v>631022.22406537645</v>
          </cell>
          <cell r="R86">
            <v>965531.1357937071</v>
          </cell>
          <cell r="S86">
            <v>72.916204998335516</v>
          </cell>
          <cell r="T86">
            <v>2491793.5981023801</v>
          </cell>
          <cell r="U86">
            <v>4087093917972.0601</v>
          </cell>
          <cell r="V86">
            <v>1</v>
          </cell>
          <cell r="W86">
            <v>1</v>
          </cell>
          <cell r="X86">
            <v>2</v>
          </cell>
          <cell r="Y86">
            <v>3</v>
          </cell>
          <cell r="Z86">
            <v>3</v>
          </cell>
          <cell r="AA86">
            <v>2</v>
          </cell>
          <cell r="AB86">
            <v>3</v>
          </cell>
          <cell r="AC86">
            <v>4</v>
          </cell>
          <cell r="AD86">
            <v>4</v>
          </cell>
          <cell r="AE86">
            <v>4</v>
          </cell>
          <cell r="AF86">
            <v>1</v>
          </cell>
          <cell r="AG86">
            <v>1</v>
          </cell>
          <cell r="AH86">
            <v>1</v>
          </cell>
          <cell r="AI86">
            <v>1</v>
          </cell>
          <cell r="AJ86">
            <v>1</v>
          </cell>
          <cell r="AK86">
            <v>112.94000831645148</v>
          </cell>
          <cell r="AL86">
            <v>96.088706575901526</v>
          </cell>
          <cell r="AM86">
            <v>83.133088586713086</v>
          </cell>
          <cell r="AN86">
            <v>66.281786846163143</v>
          </cell>
          <cell r="AO86" t="str">
            <v>b</v>
          </cell>
          <cell r="AP86">
            <v>0.34</v>
          </cell>
          <cell r="AQ86">
            <v>0.69819893973646252</v>
          </cell>
          <cell r="AR86">
            <v>0.8284346994797589</v>
          </cell>
          <cell r="AS86">
            <v>0.78472631727595221</v>
          </cell>
          <cell r="AT86">
            <v>4959.4597543039099</v>
          </cell>
          <cell r="AU86">
            <v>2062.1412695362778</v>
          </cell>
          <cell r="AV86">
            <v>5.5252731515732636</v>
          </cell>
          <cell r="AW86">
            <v>2844987079.3006721</v>
          </cell>
          <cell r="AX86">
            <v>1</v>
          </cell>
          <cell r="AY86">
            <v>3215867.4803516828</v>
          </cell>
          <cell r="AZ86">
            <v>0.63346569279349962</v>
          </cell>
          <cell r="BA86" t="str">
            <v>HEA 500</v>
          </cell>
        </row>
        <row r="87">
          <cell r="A87" t="str">
            <v>HEA 500</v>
          </cell>
          <cell r="B87">
            <v>5484.9322787624114</v>
          </cell>
          <cell r="C87">
            <v>490</v>
          </cell>
          <cell r="D87">
            <v>300</v>
          </cell>
          <cell r="E87">
            <v>12</v>
          </cell>
          <cell r="F87">
            <v>23</v>
          </cell>
          <cell r="G87">
            <v>27</v>
          </cell>
          <cell r="H87">
            <v>155.06716480093436</v>
          </cell>
          <cell r="I87">
            <v>158.03023164426435</v>
          </cell>
          <cell r="J87">
            <v>19753.778955533042</v>
          </cell>
          <cell r="K87">
            <v>2.1096460032938489</v>
          </cell>
          <cell r="L87">
            <v>869747803.99878979</v>
          </cell>
          <cell r="M87">
            <v>3549991.0367297544</v>
          </cell>
          <cell r="N87">
            <v>3948856.8963289429</v>
          </cell>
          <cell r="O87">
            <v>209.83193017715715</v>
          </cell>
          <cell r="P87">
            <v>103670552.49722138</v>
          </cell>
          <cell r="Q87">
            <v>691137.01664814248</v>
          </cell>
          <cell r="R87">
            <v>1058512.7055325904</v>
          </cell>
          <cell r="S87">
            <v>72.444031655046075</v>
          </cell>
          <cell r="T87">
            <v>3177384.2971851998</v>
          </cell>
          <cell r="U87">
            <v>5569125928531.21</v>
          </cell>
          <cell r="V87">
            <v>1</v>
          </cell>
          <cell r="W87">
            <v>2</v>
          </cell>
          <cell r="X87">
            <v>3</v>
          </cell>
          <cell r="Y87">
            <v>4</v>
          </cell>
          <cell r="Z87">
            <v>4</v>
          </cell>
          <cell r="AA87">
            <v>3</v>
          </cell>
          <cell r="AB87">
            <v>3</v>
          </cell>
          <cell r="AC87">
            <v>4</v>
          </cell>
          <cell r="AD87">
            <v>4</v>
          </cell>
          <cell r="AE87">
            <v>4</v>
          </cell>
          <cell r="AF87">
            <v>1</v>
          </cell>
          <cell r="AG87">
            <v>1</v>
          </cell>
          <cell r="AH87">
            <v>1</v>
          </cell>
          <cell r="AI87">
            <v>1</v>
          </cell>
          <cell r="AJ87">
            <v>1</v>
          </cell>
          <cell r="AK87">
            <v>106.79708465113386</v>
          </cell>
          <cell r="AL87">
            <v>91.610117100503757</v>
          </cell>
          <cell r="AM87">
            <v>79.984695766651853</v>
          </cell>
          <cell r="AN87">
            <v>64.797728216021738</v>
          </cell>
          <cell r="AO87" t="str">
            <v>b</v>
          </cell>
          <cell r="AP87">
            <v>0.34</v>
          </cell>
          <cell r="AQ87">
            <v>0.70274963798067802</v>
          </cell>
          <cell r="AR87">
            <v>0.83239596529770221</v>
          </cell>
          <cell r="AS87">
            <v>0.78215482192458541</v>
          </cell>
          <cell r="AT87">
            <v>5484.9322787624114</v>
          </cell>
          <cell r="AU87">
            <v>2131.6985244778625</v>
          </cell>
          <cell r="AV87">
            <v>5.6601482564214303</v>
          </cell>
          <cell r="AW87">
            <v>3444236313.2931027</v>
          </cell>
          <cell r="AX87">
            <v>1</v>
          </cell>
          <cell r="AY87">
            <v>3948856.8963289429</v>
          </cell>
          <cell r="AZ87">
            <v>0.63797462255987536</v>
          </cell>
          <cell r="BA87" t="str">
            <v>HEA 550</v>
          </cell>
        </row>
        <row r="88">
          <cell r="A88" t="str">
            <v>HEA 550</v>
          </cell>
          <cell r="B88">
            <v>5839.1427852589077</v>
          </cell>
          <cell r="C88">
            <v>540</v>
          </cell>
          <cell r="D88">
            <v>300</v>
          </cell>
          <cell r="E88">
            <v>12.5</v>
          </cell>
          <cell r="F88">
            <v>24</v>
          </cell>
          <cell r="G88">
            <v>27</v>
          </cell>
          <cell r="H88">
            <v>166.22986480093437</v>
          </cell>
          <cell r="I88">
            <v>169.40623164426435</v>
          </cell>
          <cell r="J88">
            <v>21175.778955533042</v>
          </cell>
          <cell r="K88">
            <v>2.2086460032938491</v>
          </cell>
          <cell r="L88">
            <v>1119322215.7009661</v>
          </cell>
          <cell r="M88">
            <v>4145637.8359295041</v>
          </cell>
          <cell r="N88">
            <v>4621817.5912617361</v>
          </cell>
          <cell r="O88">
            <v>229.91000150746095</v>
          </cell>
          <cell r="P88">
            <v>108190498.08617242</v>
          </cell>
          <cell r="Q88">
            <v>721269.9872411493</v>
          </cell>
          <cell r="R88">
            <v>1106903.9002714737</v>
          </cell>
          <cell r="S88">
            <v>71.478406602428493</v>
          </cell>
          <cell r="T88">
            <v>3606733.48785502</v>
          </cell>
          <cell r="U88">
            <v>7102962710866.6904</v>
          </cell>
          <cell r="V88">
            <v>2</v>
          </cell>
          <cell r="W88">
            <v>2</v>
          </cell>
          <cell r="X88">
            <v>4</v>
          </cell>
          <cell r="Y88">
            <v>4</v>
          </cell>
          <cell r="Z88">
            <v>4</v>
          </cell>
          <cell r="AA88">
            <v>3</v>
          </cell>
          <cell r="AB88">
            <v>4</v>
          </cell>
          <cell r="AC88">
            <v>4</v>
          </cell>
          <cell r="AD88">
            <v>4</v>
          </cell>
          <cell r="AE88">
            <v>4</v>
          </cell>
          <cell r="AF88">
            <v>1</v>
          </cell>
          <cell r="AG88">
            <v>1</v>
          </cell>
          <cell r="AH88">
            <v>1</v>
          </cell>
          <cell r="AI88">
            <v>1</v>
          </cell>
          <cell r="AJ88">
            <v>1</v>
          </cell>
          <cell r="AK88">
            <v>104.30057887985035</v>
          </cell>
          <cell r="AL88">
            <v>90.133449508601743</v>
          </cell>
          <cell r="AM88">
            <v>79.335924478992112</v>
          </cell>
          <cell r="AN88">
            <v>65.16879510774352</v>
          </cell>
          <cell r="AO88" t="str">
            <v>b</v>
          </cell>
          <cell r="AP88">
            <v>0.34</v>
          </cell>
          <cell r="AQ88">
            <v>0.7122433115026201</v>
          </cell>
          <cell r="AR88">
            <v>0.84072663034555462</v>
          </cell>
          <cell r="AS88">
            <v>0.77675015263808245</v>
          </cell>
          <cell r="AT88">
            <v>5839.1427852589077</v>
          </cell>
          <cell r="AU88">
            <v>2259.5912233084196</v>
          </cell>
          <cell r="AV88">
            <v>5.9108013106630315</v>
          </cell>
          <cell r="AW88">
            <v>3914718179.2060642</v>
          </cell>
          <cell r="AX88">
            <v>1</v>
          </cell>
          <cell r="AY88">
            <v>4621817.5912617361</v>
          </cell>
          <cell r="AZ88">
            <v>0.64739646819848184</v>
          </cell>
          <cell r="BA88" t="str">
            <v>HEA 600</v>
          </cell>
        </row>
        <row r="89">
          <cell r="A89" t="str">
            <v>HEA 600</v>
          </cell>
          <cell r="B89">
            <v>6201.1479562964587</v>
          </cell>
          <cell r="C89">
            <v>590</v>
          </cell>
          <cell r="D89">
            <v>300</v>
          </cell>
          <cell r="E89">
            <v>13</v>
          </cell>
          <cell r="F89">
            <v>25</v>
          </cell>
          <cell r="G89">
            <v>27</v>
          </cell>
          <cell r="H89">
            <v>177.76936480093437</v>
          </cell>
          <cell r="I89">
            <v>181.16623164426434</v>
          </cell>
          <cell r="J89">
            <v>22645.778955533042</v>
          </cell>
          <cell r="K89">
            <v>2.3076460032938488</v>
          </cell>
          <cell r="L89">
            <v>1412081108.7599163</v>
          </cell>
          <cell r="M89">
            <v>4786715.6229149709</v>
          </cell>
          <cell r="N89">
            <v>5350386.2861945294</v>
          </cell>
          <cell r="O89">
            <v>249.71014655288005</v>
          </cell>
          <cell r="P89">
            <v>112713166.64749286</v>
          </cell>
          <cell r="Q89">
            <v>751421.1109832857</v>
          </cell>
          <cell r="R89">
            <v>1155656.5950103567</v>
          </cell>
          <cell r="S89">
            <v>70.549459969814706</v>
          </cell>
          <cell r="T89">
            <v>4075886.0673159198</v>
          </cell>
          <cell r="U89">
            <v>8879460111642.8008</v>
          </cell>
          <cell r="V89">
            <v>2</v>
          </cell>
          <cell r="W89">
            <v>3</v>
          </cell>
          <cell r="X89">
            <v>4</v>
          </cell>
          <cell r="Y89">
            <v>4</v>
          </cell>
          <cell r="Z89">
            <v>4</v>
          </cell>
          <cell r="AA89">
            <v>4</v>
          </cell>
          <cell r="AB89">
            <v>4</v>
          </cell>
          <cell r="AC89">
            <v>4</v>
          </cell>
          <cell r="AD89">
            <v>4</v>
          </cell>
          <cell r="AE89">
            <v>4</v>
          </cell>
          <cell r="AF89">
            <v>1</v>
          </cell>
          <cell r="AG89">
            <v>1</v>
          </cell>
          <cell r="AH89">
            <v>1</v>
          </cell>
          <cell r="AI89">
            <v>1</v>
          </cell>
          <cell r="AJ89">
            <v>1</v>
          </cell>
          <cell r="AK89">
            <v>101.90181613205324</v>
          </cell>
          <cell r="AL89">
            <v>88.654314220589924</v>
          </cell>
          <cell r="AM89">
            <v>78.601844674682411</v>
          </cell>
          <cell r="AN89">
            <v>65.354342763219094</v>
          </cell>
          <cell r="AO89" t="str">
            <v>b</v>
          </cell>
          <cell r="AP89">
            <v>0.34</v>
          </cell>
          <cell r="AQ89">
            <v>0.72162164021137465</v>
          </cell>
          <cell r="AR89">
            <v>0.84904457464661109</v>
          </cell>
          <cell r="AS89">
            <v>0.77135886764604933</v>
          </cell>
          <cell r="AT89">
            <v>6201.1479562964587</v>
          </cell>
          <cell r="AU89">
            <v>2376.5633772641322</v>
          </cell>
          <cell r="AV89">
            <v>6.1428009985262175</v>
          </cell>
          <cell r="AW89">
            <v>4414355907.2658758</v>
          </cell>
          <cell r="AX89">
            <v>1</v>
          </cell>
          <cell r="AY89">
            <v>5350386.2861945294</v>
          </cell>
          <cell r="AZ89">
            <v>0.65595352924599759</v>
          </cell>
          <cell r="BA89" t="str">
            <v>HEA 650</v>
          </cell>
        </row>
        <row r="90">
          <cell r="A90" t="str">
            <v>HEA 650</v>
          </cell>
          <cell r="B90">
            <v>6570.7094962316887</v>
          </cell>
          <cell r="C90">
            <v>640</v>
          </cell>
          <cell r="D90">
            <v>300</v>
          </cell>
          <cell r="E90">
            <v>13.5</v>
          </cell>
          <cell r="F90">
            <v>26</v>
          </cell>
          <cell r="G90">
            <v>27</v>
          </cell>
          <cell r="H90">
            <v>189.68566480093438</v>
          </cell>
          <cell r="I90">
            <v>193.31023164426435</v>
          </cell>
          <cell r="J90">
            <v>24163.778955533042</v>
          </cell>
          <cell r="K90">
            <v>2.406646003293849</v>
          </cell>
          <cell r="L90">
            <v>1751782355.1756408</v>
          </cell>
          <cell r="M90">
            <v>5474319.8599238778</v>
          </cell>
          <cell r="N90">
            <v>6136290.9811273217</v>
          </cell>
          <cell r="O90">
            <v>269.25119946203426</v>
          </cell>
          <cell r="P90">
            <v>117238819.93118276</v>
          </cell>
          <cell r="Q90">
            <v>781592.13287455169</v>
          </cell>
          <cell r="R90">
            <v>1204788.78974924</v>
          </cell>
          <cell r="S90">
            <v>69.655159666469075</v>
          </cell>
          <cell r="T90">
            <v>4586962.4859096296</v>
          </cell>
          <cell r="U90">
            <v>10914853851174.199</v>
          </cell>
          <cell r="V90">
            <v>3</v>
          </cell>
          <cell r="W90">
            <v>4</v>
          </cell>
          <cell r="X90">
            <v>4</v>
          </cell>
          <cell r="Y90">
            <v>4</v>
          </cell>
          <cell r="Z90">
            <v>4</v>
          </cell>
          <cell r="AA90">
            <v>4</v>
          </cell>
          <cell r="AB90">
            <v>4</v>
          </cell>
          <cell r="AC90">
            <v>4</v>
          </cell>
          <cell r="AD90">
            <v>4</v>
          </cell>
          <cell r="AE90">
            <v>4</v>
          </cell>
          <cell r="AF90">
            <v>1</v>
          </cell>
          <cell r="AG90">
            <v>1</v>
          </cell>
          <cell r="AH90">
            <v>1</v>
          </cell>
          <cell r="AI90">
            <v>1</v>
          </cell>
          <cell r="AJ90">
            <v>1</v>
          </cell>
          <cell r="AK90">
            <v>99.597252885098627</v>
          </cell>
          <cell r="AL90">
            <v>87.181976261683502</v>
          </cell>
          <cell r="AM90">
            <v>77.802400173401523</v>
          </cell>
          <cell r="AN90">
            <v>65.387123549986384</v>
          </cell>
          <cell r="AO90" t="str">
            <v>b</v>
          </cell>
          <cell r="AP90">
            <v>0.34</v>
          </cell>
          <cell r="AQ90">
            <v>0.73088651670913785</v>
          </cell>
          <cell r="AR90">
            <v>0.85734825799416181</v>
          </cell>
          <cell r="AS90">
            <v>0.76598287331283699</v>
          </cell>
          <cell r="AT90">
            <v>6570.7094962316887</v>
          </cell>
          <cell r="AU90">
            <v>2483.7821762393273</v>
          </cell>
          <cell r="AV90">
            <v>6.3575357830557762</v>
          </cell>
          <cell r="AW90">
            <v>4942989433.5644274</v>
          </cell>
          <cell r="AX90">
            <v>1</v>
          </cell>
          <cell r="AY90">
            <v>6136290.9811273217</v>
          </cell>
          <cell r="AZ90">
            <v>0.6638535901121756</v>
          </cell>
          <cell r="BA90" t="str">
            <v>HEA 700</v>
          </cell>
        </row>
        <row r="91">
          <cell r="A91" t="str">
            <v>HEA 700</v>
          </cell>
          <cell r="B91">
            <v>7008.9582741179202</v>
          </cell>
          <cell r="C91">
            <v>690</v>
          </cell>
          <cell r="D91">
            <v>300</v>
          </cell>
          <cell r="E91">
            <v>14.5</v>
          </cell>
          <cell r="F91">
            <v>27</v>
          </cell>
          <cell r="G91">
            <v>27</v>
          </cell>
          <cell r="H91">
            <v>204.47506480093438</v>
          </cell>
          <cell r="I91">
            <v>208.38223164426435</v>
          </cell>
          <cell r="J91">
            <v>26047.778955533042</v>
          </cell>
          <cell r="K91">
            <v>2.5046460032938489</v>
          </cell>
          <cell r="L91">
            <v>2153013562.9481392</v>
          </cell>
          <cell r="M91">
            <v>6240619.0230380846</v>
          </cell>
          <cell r="N91">
            <v>7031821.676060115</v>
          </cell>
          <cell r="O91">
            <v>287.50012242749381</v>
          </cell>
          <cell r="P91">
            <v>121787993.16567087</v>
          </cell>
          <cell r="Q91">
            <v>811919.95443780581</v>
          </cell>
          <cell r="R91">
            <v>1256740.6792270066</v>
          </cell>
          <cell r="S91">
            <v>68.378077829573769</v>
          </cell>
          <cell r="T91">
            <v>5228965.8848557603</v>
          </cell>
          <cell r="U91">
            <v>13222994681546.9</v>
          </cell>
          <cell r="V91">
            <v>3</v>
          </cell>
          <cell r="W91">
            <v>4</v>
          </cell>
          <cell r="X91">
            <v>4</v>
          </cell>
          <cell r="Y91">
            <v>4</v>
          </cell>
          <cell r="Z91">
            <v>4</v>
          </cell>
          <cell r="AA91">
            <v>4</v>
          </cell>
          <cell r="AB91">
            <v>4</v>
          </cell>
          <cell r="AC91">
            <v>4</v>
          </cell>
          <cell r="AD91">
            <v>4</v>
          </cell>
          <cell r="AE91">
            <v>4</v>
          </cell>
          <cell r="AF91">
            <v>1</v>
          </cell>
          <cell r="AG91">
            <v>1</v>
          </cell>
          <cell r="AH91">
            <v>1</v>
          </cell>
          <cell r="AI91">
            <v>1</v>
          </cell>
          <cell r="AJ91">
            <v>1</v>
          </cell>
          <cell r="AK91">
            <v>96.155837607866928</v>
          </cell>
          <cell r="AL91">
            <v>84.638540854384061</v>
          </cell>
          <cell r="AM91">
            <v>76.014158572986901</v>
          </cell>
          <cell r="AN91">
            <v>64.496861819504048</v>
          </cell>
          <cell r="AO91" t="str">
            <v>b</v>
          </cell>
          <cell r="AP91">
            <v>0.34</v>
          </cell>
          <cell r="AQ91">
            <v>0.74453711826081259</v>
          </cell>
          <cell r="AR91">
            <v>0.86973907033839581</v>
          </cell>
          <cell r="AS91">
            <v>0.75797420071169197</v>
          </cell>
          <cell r="AT91">
            <v>7008.9582741179202</v>
          </cell>
          <cell r="AU91">
            <v>2560.4962573215366</v>
          </cell>
          <cell r="AV91">
            <v>6.5122951718252988</v>
          </cell>
          <cell r="AW91">
            <v>5509938781.5455332</v>
          </cell>
          <cell r="AX91">
            <v>1</v>
          </cell>
          <cell r="AY91">
            <v>7031821.676060115</v>
          </cell>
          <cell r="AZ91">
            <v>0.6730924421012886</v>
          </cell>
          <cell r="BA91" t="str">
            <v>HEA 800</v>
          </cell>
        </row>
        <row r="92">
          <cell r="A92" t="str">
            <v>HEA 800</v>
          </cell>
          <cell r="B92">
            <v>7563.6324425659777</v>
          </cell>
          <cell r="C92">
            <v>790</v>
          </cell>
          <cell r="D92">
            <v>300</v>
          </cell>
          <cell r="E92">
            <v>15</v>
          </cell>
          <cell r="F92">
            <v>28</v>
          </cell>
          <cell r="G92">
            <v>30</v>
          </cell>
          <cell r="H92">
            <v>224.37314790238813</v>
          </cell>
          <cell r="I92">
            <v>228.6605328941535</v>
          </cell>
          <cell r="J92">
            <v>28582.566611769187</v>
          </cell>
          <cell r="K92">
            <v>2.6984955592153872</v>
          </cell>
          <cell r="L92">
            <v>3034426475.0196629</v>
          </cell>
          <cell r="M92">
            <v>7682092.3418219313</v>
          </cell>
          <cell r="N92">
            <v>8699489.9481662158</v>
          </cell>
          <cell r="O92">
            <v>325.8274708226823</v>
          </cell>
          <cell r="P92">
            <v>126386686.78544849</v>
          </cell>
          <cell r="Q92">
            <v>842577.91190298996</v>
          </cell>
          <cell r="R92">
            <v>1312258.7479413445</v>
          </cell>
          <cell r="S92">
            <v>66.496693729441802</v>
          </cell>
          <cell r="T92">
            <v>6097143.08349868</v>
          </cell>
          <cell r="U92">
            <v>18112979965893.801</v>
          </cell>
          <cell r="V92">
            <v>4</v>
          </cell>
          <cell r="W92">
            <v>4</v>
          </cell>
          <cell r="X92">
            <v>4</v>
          </cell>
          <cell r="Y92">
            <v>4</v>
          </cell>
          <cell r="Z92">
            <v>4</v>
          </cell>
          <cell r="AA92">
            <v>4</v>
          </cell>
          <cell r="AB92">
            <v>4</v>
          </cell>
          <cell r="AC92">
            <v>4</v>
          </cell>
          <cell r="AD92">
            <v>4</v>
          </cell>
          <cell r="AE92">
            <v>4</v>
          </cell>
          <cell r="AF92">
            <v>1</v>
          </cell>
          <cell r="AG92">
            <v>1</v>
          </cell>
          <cell r="AH92">
            <v>1</v>
          </cell>
          <cell r="AI92">
            <v>1</v>
          </cell>
          <cell r="AJ92">
            <v>1</v>
          </cell>
          <cell r="AK92">
            <v>94.410540378282604</v>
          </cell>
          <cell r="AL92">
            <v>83.914632013060029</v>
          </cell>
          <cell r="AM92">
            <v>76.270267453950794</v>
          </cell>
          <cell r="AN92">
            <v>65.774359088728204</v>
          </cell>
          <cell r="AO92" t="str">
            <v>b</v>
          </cell>
          <cell r="AP92">
            <v>0.34</v>
          </cell>
          <cell r="AQ92">
            <v>0.76560223018883278</v>
          </cell>
          <cell r="AR92">
            <v>0.88922576656715879</v>
          </cell>
          <cell r="AS92">
            <v>0.74541965282063083</v>
          </cell>
          <cell r="AT92">
            <v>7563.6324425659777</v>
          </cell>
          <cell r="AU92">
            <v>2775.2294653470008</v>
          </cell>
          <cell r="AV92">
            <v>6.9499228525701096</v>
          </cell>
          <cell r="AW92">
            <v>6468392980.6797695</v>
          </cell>
          <cell r="AX92">
            <v>1</v>
          </cell>
          <cell r="AY92">
            <v>8699489.9481662158</v>
          </cell>
          <cell r="AZ92">
            <v>0.69097585711206366</v>
          </cell>
          <cell r="BA92" t="str">
            <v>HEA 900</v>
          </cell>
        </row>
        <row r="93">
          <cell r="A93" t="str">
            <v>HEA 900</v>
          </cell>
          <cell r="B93">
            <v>8361.442018725611</v>
          </cell>
          <cell r="C93">
            <v>890</v>
          </cell>
          <cell r="D93">
            <v>300</v>
          </cell>
          <cell r="E93">
            <v>16</v>
          </cell>
          <cell r="F93">
            <v>30</v>
          </cell>
          <cell r="G93">
            <v>30</v>
          </cell>
          <cell r="H93">
            <v>251.61264790238812</v>
          </cell>
          <cell r="I93">
            <v>256.4205328941535</v>
          </cell>
          <cell r="J93">
            <v>32052.566611769187</v>
          </cell>
          <cell r="K93">
            <v>2.8964955592153876</v>
          </cell>
          <cell r="L93">
            <v>4220750180.1838021</v>
          </cell>
          <cell r="M93">
            <v>9484831.8655815776</v>
          </cell>
          <cell r="N93">
            <v>10811038.145531137</v>
          </cell>
          <cell r="O93">
            <v>362.88032190735913</v>
          </cell>
          <cell r="P93">
            <v>135474720.34170943</v>
          </cell>
          <cell r="Q93">
            <v>903164.80227806291</v>
          </cell>
          <cell r="R93">
            <v>1414477.5312472291</v>
          </cell>
          <cell r="S93">
            <v>65.012628604712319</v>
          </cell>
          <cell r="T93">
            <v>7511140.9911836702</v>
          </cell>
          <cell r="U93">
            <v>24747928513799.199</v>
          </cell>
          <cell r="V93">
            <v>4</v>
          </cell>
          <cell r="W93">
            <v>4</v>
          </cell>
          <cell r="X93">
            <v>4</v>
          </cell>
          <cell r="Y93">
            <v>4</v>
          </cell>
          <cell r="Z93">
            <v>4</v>
          </cell>
          <cell r="AA93">
            <v>4</v>
          </cell>
          <cell r="AB93">
            <v>4</v>
          </cell>
          <cell r="AC93">
            <v>4</v>
          </cell>
          <cell r="AD93">
            <v>4</v>
          </cell>
          <cell r="AE93">
            <v>4</v>
          </cell>
          <cell r="AF93">
            <v>1</v>
          </cell>
          <cell r="AG93">
            <v>1</v>
          </cell>
          <cell r="AH93">
            <v>1</v>
          </cell>
          <cell r="AI93">
            <v>1</v>
          </cell>
          <cell r="AJ93">
            <v>1</v>
          </cell>
          <cell r="AK93">
            <v>90.367039691350058</v>
          </cell>
          <cell r="AL93">
            <v>81.007414809084153</v>
          </cell>
          <cell r="AM93">
            <v>74.25302406597612</v>
          </cell>
          <cell r="AN93">
            <v>64.893399183710216</v>
          </cell>
          <cell r="AO93" t="str">
            <v>b</v>
          </cell>
          <cell r="AP93">
            <v>0.34</v>
          </cell>
          <cell r="AQ93">
            <v>0.78307888962598082</v>
          </cell>
          <cell r="AR93">
            <v>0.90572968492534622</v>
          </cell>
          <cell r="AS93">
            <v>0.73483531239519073</v>
          </cell>
          <cell r="AT93">
            <v>8361.442018725611</v>
          </cell>
          <cell r="AU93">
            <v>2922.6957447855343</v>
          </cell>
          <cell r="AV93">
            <v>7.2538143281304954</v>
          </cell>
          <cell r="AW93">
            <v>7758023291.8958807</v>
          </cell>
          <cell r="AX93">
            <v>1</v>
          </cell>
          <cell r="AY93">
            <v>10811038.145531137</v>
          </cell>
          <cell r="AZ93">
            <v>0.7033513685215248</v>
          </cell>
          <cell r="BA93" t="str">
            <v>HEA 1000</v>
          </cell>
        </row>
        <row r="94">
          <cell r="A94" t="str">
            <v>HEA 1000</v>
          </cell>
          <cell r="B94">
            <v>8911.1369619465459</v>
          </cell>
          <cell r="C94">
            <v>990</v>
          </cell>
          <cell r="D94">
            <v>300</v>
          </cell>
          <cell r="E94">
            <v>16.5</v>
          </cell>
          <cell r="F94">
            <v>31</v>
          </cell>
          <cell r="G94">
            <v>30</v>
          </cell>
          <cell r="H94">
            <v>272.27384790238807</v>
          </cell>
          <cell r="I94">
            <v>277.47653289415348</v>
          </cell>
          <cell r="J94">
            <v>34684.566611769187</v>
          </cell>
          <cell r="K94">
            <v>3.0954955592153874</v>
          </cell>
          <cell r="L94">
            <v>5538462368.2140446</v>
          </cell>
          <cell r="M94">
            <v>11188812.865078878</v>
          </cell>
          <cell r="N94">
            <v>12824377.909507828</v>
          </cell>
          <cell r="O94">
            <v>399.60090989080913</v>
          </cell>
          <cell r="P94">
            <v>140044531.72607961</v>
          </cell>
          <cell r="Q94">
            <v>933630.21150719747</v>
          </cell>
          <cell r="R94">
            <v>1469712.6729001715</v>
          </cell>
          <cell r="S94">
            <v>63.542594241996589</v>
          </cell>
          <cell r="T94">
            <v>8374378.98411394</v>
          </cell>
          <cell r="U94">
            <v>31833196212127.801</v>
          </cell>
          <cell r="V94">
            <v>4</v>
          </cell>
          <cell r="W94">
            <v>4</v>
          </cell>
          <cell r="X94">
            <v>4</v>
          </cell>
          <cell r="Y94">
            <v>4</v>
          </cell>
          <cell r="Z94">
            <v>4</v>
          </cell>
          <cell r="AA94">
            <v>4</v>
          </cell>
          <cell r="AB94">
            <v>4</v>
          </cell>
          <cell r="AC94">
            <v>4</v>
          </cell>
          <cell r="AD94">
            <v>4</v>
          </cell>
          <cell r="AE94">
            <v>4</v>
          </cell>
          <cell r="AF94">
            <v>1</v>
          </cell>
          <cell r="AG94">
            <v>1</v>
          </cell>
          <cell r="AH94">
            <v>1</v>
          </cell>
          <cell r="AI94">
            <v>1</v>
          </cell>
          <cell r="AJ94">
            <v>2</v>
          </cell>
          <cell r="AK94">
            <v>89.247058896939535</v>
          </cell>
          <cell r="AL94">
            <v>80.597678803540774</v>
          </cell>
          <cell r="AM94">
            <v>74.384668803229417</v>
          </cell>
          <cell r="AN94">
            <v>65.735288709830641</v>
          </cell>
          <cell r="AO94" t="str">
            <v>b</v>
          </cell>
          <cell r="AP94">
            <v>0.34</v>
          </cell>
          <cell r="AQ94">
            <v>0.8011951294521894</v>
          </cell>
          <cell r="AR94">
            <v>0.92315998973582758</v>
          </cell>
          <cell r="AS94">
            <v>0.72371653190807916</v>
          </cell>
          <cell r="AT94">
            <v>8911.1369619465459</v>
          </cell>
          <cell r="AU94">
            <v>3139.2865219280084</v>
          </cell>
          <cell r="AV94">
            <v>7.7043931173964211</v>
          </cell>
          <cell r="AW94">
            <v>8846070036.9773426</v>
          </cell>
          <cell r="AX94">
            <v>1</v>
          </cell>
          <cell r="AY94">
            <v>12824377.909507828</v>
          </cell>
          <cell r="AZ94">
            <v>0.71739301445348558</v>
          </cell>
          <cell r="BA94" t="str">
            <v>Geen passend profiel</v>
          </cell>
        </row>
        <row r="95">
          <cell r="A95" t="str">
            <v xml:space="preserve"> </v>
          </cell>
          <cell r="B95">
            <v>0</v>
          </cell>
          <cell r="V95" t="str">
            <v xml:space="preserve"> </v>
          </cell>
          <cell r="W95" t="str">
            <v xml:space="preserve"> </v>
          </cell>
          <cell r="X95" t="str">
            <v xml:space="preserve"> </v>
          </cell>
          <cell r="Y95" t="str">
            <v xml:space="preserve"> </v>
          </cell>
          <cell r="Z95" t="str">
            <v xml:space="preserve"> </v>
          </cell>
          <cell r="AA95" t="str">
            <v xml:space="preserve"> </v>
          </cell>
          <cell r="AB95" t="str">
            <v xml:space="preserve"> </v>
          </cell>
          <cell r="AC95" t="str">
            <v xml:space="preserve"> </v>
          </cell>
          <cell r="AD95" t="str">
            <v xml:space="preserve"> </v>
          </cell>
          <cell r="AE95" t="str">
            <v xml:space="preserve"> </v>
          </cell>
          <cell r="AQ95" t="str">
            <v xml:space="preserve"> </v>
          </cell>
          <cell r="AT95" t="str">
            <v xml:space="preserve"> </v>
          </cell>
          <cell r="BA95" t="str">
            <v>HEB 100</v>
          </cell>
        </row>
        <row r="96">
          <cell r="A96" t="str">
            <v>HEB 100</v>
          </cell>
          <cell r="B96">
            <v>180.00613153281702</v>
          </cell>
          <cell r="C96">
            <v>100</v>
          </cell>
          <cell r="D96">
            <v>100</v>
          </cell>
          <cell r="E96">
            <v>6</v>
          </cell>
          <cell r="F96">
            <v>10</v>
          </cell>
          <cell r="G96">
            <v>12</v>
          </cell>
          <cell r="H96">
            <v>20.438343664382099</v>
          </cell>
          <cell r="I96">
            <v>20.82888526306456</v>
          </cell>
          <cell r="J96">
            <v>2603.61065788307</v>
          </cell>
          <cell r="K96">
            <v>0.567398223686155</v>
          </cell>
          <cell r="L96">
            <v>4495451.4061307833</v>
          </cell>
          <cell r="M96">
            <v>89909.028122615666</v>
          </cell>
          <cell r="N96">
            <v>104213.09842072596</v>
          </cell>
          <cell r="O96">
            <v>41.552641149252437</v>
          </cell>
          <cell r="P96">
            <v>1672721.0483741476</v>
          </cell>
          <cell r="Q96">
            <v>33454.420967482954</v>
          </cell>
          <cell r="R96">
            <v>51422.159868246046</v>
          </cell>
          <cell r="S96">
            <v>25.34683516656052</v>
          </cell>
          <cell r="T96">
            <v>93105.470512685395</v>
          </cell>
          <cell r="U96">
            <v>3232357756.0934</v>
          </cell>
          <cell r="V96">
            <v>1</v>
          </cell>
          <cell r="W96">
            <v>1</v>
          </cell>
          <cell r="X96">
            <v>1</v>
          </cell>
          <cell r="Y96">
            <v>1</v>
          </cell>
          <cell r="Z96">
            <v>1</v>
          </cell>
          <cell r="AA96">
            <v>1</v>
          </cell>
          <cell r="AB96">
            <v>1</v>
          </cell>
          <cell r="AC96">
            <v>1</v>
          </cell>
          <cell r="AD96">
            <v>1</v>
          </cell>
          <cell r="AE96">
            <v>1</v>
          </cell>
          <cell r="AF96">
            <v>1</v>
          </cell>
          <cell r="AG96">
            <v>1</v>
          </cell>
          <cell r="AH96">
            <v>1</v>
          </cell>
          <cell r="AI96">
            <v>1</v>
          </cell>
          <cell r="AJ96">
            <v>1</v>
          </cell>
          <cell r="AK96">
            <v>217.92744701217813</v>
          </cell>
          <cell r="AL96">
            <v>179.51924657820561</v>
          </cell>
          <cell r="AM96">
            <v>153.6328017358901</v>
          </cell>
          <cell r="AN96">
            <v>115.22460130191756</v>
          </cell>
          <cell r="AO96" t="str">
            <v>c</v>
          </cell>
          <cell r="AP96">
            <v>0.49</v>
          </cell>
          <cell r="AQ96">
            <v>2.0085354516609941</v>
          </cell>
          <cell r="AR96">
            <v>2.9601985159464603</v>
          </cell>
          <cell r="AS96">
            <v>0.19475243885229457</v>
          </cell>
          <cell r="AT96">
            <v>180.00613153281702</v>
          </cell>
          <cell r="AU96">
            <v>300.01243060736738</v>
          </cell>
          <cell r="AV96">
            <v>2.77846229594065</v>
          </cell>
          <cell r="AW96">
            <v>36762617.339331657</v>
          </cell>
          <cell r="AX96">
            <v>1</v>
          </cell>
          <cell r="AY96">
            <v>104213.09842072596</v>
          </cell>
          <cell r="AZ96">
            <v>1.003164416643785</v>
          </cell>
          <cell r="BA96" t="str">
            <v>HEB 120</v>
          </cell>
        </row>
        <row r="97">
          <cell r="A97" t="str">
            <v>HEB 120</v>
          </cell>
          <cell r="B97">
            <v>321.50016448569357</v>
          </cell>
          <cell r="C97">
            <v>120</v>
          </cell>
          <cell r="D97">
            <v>120</v>
          </cell>
          <cell r="E97">
            <v>6.5</v>
          </cell>
          <cell r="F97">
            <v>11</v>
          </cell>
          <cell r="G97">
            <v>12</v>
          </cell>
          <cell r="H97">
            <v>26.6947936643821</v>
          </cell>
          <cell r="I97">
            <v>27.204885263064561</v>
          </cell>
          <cell r="J97">
            <v>3400.61065788307</v>
          </cell>
          <cell r="K97">
            <v>0.686398223686155</v>
          </cell>
          <cell r="L97">
            <v>8643725.3076590467</v>
          </cell>
          <cell r="M97">
            <v>144062.08846098412</v>
          </cell>
          <cell r="N97">
            <v>165212.09434167357</v>
          </cell>
          <cell r="O97">
            <v>50.416422184203292</v>
          </cell>
          <cell r="P97">
            <v>3175215.9581410554</v>
          </cell>
          <cell r="Q97">
            <v>52920.265969017586</v>
          </cell>
          <cell r="R97">
            <v>80968.187532716809</v>
          </cell>
          <cell r="S97">
            <v>30.55682158874669</v>
          </cell>
          <cell r="T97">
            <v>139454.96642675999</v>
          </cell>
          <cell r="U97">
            <v>9124726816.9445591</v>
          </cell>
          <cell r="V97">
            <v>1</v>
          </cell>
          <cell r="W97">
            <v>1</v>
          </cell>
          <cell r="X97">
            <v>1</v>
          </cell>
          <cell r="Y97">
            <v>1</v>
          </cell>
          <cell r="Z97">
            <v>1</v>
          </cell>
          <cell r="AA97">
            <v>1</v>
          </cell>
          <cell r="AB97">
            <v>1</v>
          </cell>
          <cell r="AC97">
            <v>1</v>
          </cell>
          <cell r="AD97">
            <v>1</v>
          </cell>
          <cell r="AE97">
            <v>1</v>
          </cell>
          <cell r="AF97">
            <v>1</v>
          </cell>
          <cell r="AG97">
            <v>1</v>
          </cell>
          <cell r="AH97">
            <v>1</v>
          </cell>
          <cell r="AI97">
            <v>1</v>
          </cell>
          <cell r="AJ97">
            <v>1</v>
          </cell>
          <cell r="AK97">
            <v>201.84557796847227</v>
          </cell>
          <cell r="AL97">
            <v>166.55779819226532</v>
          </cell>
          <cell r="AM97">
            <v>141.15111910482781</v>
          </cell>
          <cell r="AN97">
            <v>105.86333932862084</v>
          </cell>
          <cell r="AO97" t="str">
            <v>c</v>
          </cell>
          <cell r="AP97">
            <v>0.49</v>
          </cell>
          <cell r="AQ97">
            <v>1.6660769796225563</v>
          </cell>
          <cell r="AR97">
            <v>2.2470951110216362</v>
          </cell>
          <cell r="AS97">
            <v>0.26631518784942404</v>
          </cell>
          <cell r="AT97">
            <v>321.50016448569357</v>
          </cell>
          <cell r="AU97">
            <v>411.86992507581289</v>
          </cell>
          <cell r="AV97">
            <v>2.891482322976429</v>
          </cell>
          <cell r="AW97">
            <v>64509952.796082728</v>
          </cell>
          <cell r="AX97">
            <v>1</v>
          </cell>
          <cell r="AY97">
            <v>165212.09434167357</v>
          </cell>
          <cell r="AZ97">
            <v>0.95350227327580273</v>
          </cell>
          <cell r="BA97" t="str">
            <v>HEB 140</v>
          </cell>
        </row>
        <row r="98">
          <cell r="A98" t="str">
            <v>HEB 140</v>
          </cell>
          <cell r="B98">
            <v>519.62937041440625</v>
          </cell>
          <cell r="C98">
            <v>140</v>
          </cell>
          <cell r="D98">
            <v>140</v>
          </cell>
          <cell r="E98">
            <v>7</v>
          </cell>
          <cell r="F98">
            <v>12</v>
          </cell>
          <cell r="G98">
            <v>12</v>
          </cell>
          <cell r="H98">
            <v>33.720543664382092</v>
          </cell>
          <cell r="I98">
            <v>34.364885263064558</v>
          </cell>
          <cell r="J98">
            <v>4295.6106578830695</v>
          </cell>
          <cell r="K98">
            <v>0.80539822368615499</v>
          </cell>
          <cell r="L98">
            <v>15092308.802431032</v>
          </cell>
          <cell r="M98">
            <v>215604.41146330046</v>
          </cell>
          <cell r="N98">
            <v>245426.0902626212</v>
          </cell>
          <cell r="O98">
            <v>59.274156943282939</v>
          </cell>
          <cell r="P98">
            <v>5496663.1109068645</v>
          </cell>
          <cell r="Q98">
            <v>78523.758727240915</v>
          </cell>
          <cell r="R98">
            <v>119784.96519718757</v>
          </cell>
          <cell r="S98">
            <v>35.771496099634476</v>
          </cell>
          <cell r="T98">
            <v>201977.99803147299</v>
          </cell>
          <cell r="U98">
            <v>21964831790.958698</v>
          </cell>
          <cell r="V98">
            <v>1</v>
          </cell>
          <cell r="W98">
            <v>1</v>
          </cell>
          <cell r="X98">
            <v>1</v>
          </cell>
          <cell r="Y98">
            <v>1</v>
          </cell>
          <cell r="Z98">
            <v>1</v>
          </cell>
          <cell r="AA98">
            <v>1</v>
          </cell>
          <cell r="AB98">
            <v>1</v>
          </cell>
          <cell r="AC98">
            <v>1</v>
          </cell>
          <cell r="AD98">
            <v>1</v>
          </cell>
          <cell r="AE98">
            <v>1</v>
          </cell>
          <cell r="AF98">
            <v>1</v>
          </cell>
          <cell r="AG98">
            <v>1</v>
          </cell>
          <cell r="AH98">
            <v>1</v>
          </cell>
          <cell r="AI98">
            <v>1</v>
          </cell>
          <cell r="AJ98">
            <v>1</v>
          </cell>
          <cell r="AK98">
            <v>187.49330137919557</v>
          </cell>
          <cell r="AL98">
            <v>154.90189327681563</v>
          </cell>
          <cell r="AM98">
            <v>130.36563240951983</v>
          </cell>
          <cell r="AN98">
            <v>97.774224307139889</v>
          </cell>
          <cell r="AO98" t="str">
            <v>c</v>
          </cell>
          <cell r="AP98">
            <v>0.49</v>
          </cell>
          <cell r="AQ98">
            <v>1.4232006645079802</v>
          </cell>
          <cell r="AR98">
            <v>1.8124342285324333</v>
          </cell>
          <cell r="AS98">
            <v>0.34075357893679437</v>
          </cell>
          <cell r="AT98">
            <v>519.62937041440625</v>
          </cell>
          <cell r="AU98">
            <v>530.9810808183106</v>
          </cell>
          <cell r="AV98">
            <v>3.0244545798890488</v>
          </cell>
          <cell r="AW98">
            <v>106844264.52997854</v>
          </cell>
          <cell r="AX98">
            <v>1</v>
          </cell>
          <cell r="AY98">
            <v>245426.0902626212</v>
          </cell>
          <cell r="AZ98">
            <v>0.90302325389760318</v>
          </cell>
          <cell r="BA98" t="str">
            <v>HEB 160</v>
          </cell>
        </row>
        <row r="99">
          <cell r="A99" t="str">
            <v>HEB 160</v>
          </cell>
          <cell r="B99">
            <v>784.35144991081938</v>
          </cell>
          <cell r="C99">
            <v>160</v>
          </cell>
          <cell r="D99">
            <v>160</v>
          </cell>
          <cell r="E99">
            <v>8</v>
          </cell>
          <cell r="F99">
            <v>13</v>
          </cell>
          <cell r="G99">
            <v>15</v>
          </cell>
          <cell r="H99">
            <v>42.587361975597034</v>
          </cell>
          <cell r="I99">
            <v>43.401133223538373</v>
          </cell>
          <cell r="J99">
            <v>5425.1416529422968</v>
          </cell>
          <cell r="K99">
            <v>0.91824777960769377</v>
          </cell>
          <cell r="L99">
            <v>24920010.247533977</v>
          </cell>
          <cell r="M99">
            <v>311500.12809417472</v>
          </cell>
          <cell r="N99">
            <v>353965.36595299939</v>
          </cell>
          <cell r="O99">
            <v>67.774850323213073</v>
          </cell>
          <cell r="P99">
            <v>8892347.3546901736</v>
          </cell>
          <cell r="Q99">
            <v>111154.34193362718</v>
          </cell>
          <cell r="R99">
            <v>169963.69140590364</v>
          </cell>
          <cell r="S99">
            <v>40.485794678719358</v>
          </cell>
          <cell r="T99">
            <v>312489.08404467697</v>
          </cell>
          <cell r="U99">
            <v>46665099831.053101</v>
          </cell>
          <cell r="V99">
            <v>1</v>
          </cell>
          <cell r="W99">
            <v>1</v>
          </cell>
          <cell r="X99">
            <v>1</v>
          </cell>
          <cell r="Y99">
            <v>1</v>
          </cell>
          <cell r="Z99">
            <v>1</v>
          </cell>
          <cell r="AA99">
            <v>1</v>
          </cell>
          <cell r="AB99">
            <v>1</v>
          </cell>
          <cell r="AC99">
            <v>1</v>
          </cell>
          <cell r="AD99">
            <v>1</v>
          </cell>
          <cell r="AE99">
            <v>1</v>
          </cell>
          <cell r="AF99">
            <v>1</v>
          </cell>
          <cell r="AG99">
            <v>1</v>
          </cell>
          <cell r="AH99">
            <v>1</v>
          </cell>
          <cell r="AI99">
            <v>1</v>
          </cell>
          <cell r="AJ99">
            <v>1</v>
          </cell>
          <cell r="AK99">
            <v>169.25784400665131</v>
          </cell>
          <cell r="AL99">
            <v>139.76552652712064</v>
          </cell>
          <cell r="AM99">
            <v>117.96926991812268</v>
          </cell>
          <cell r="AN99">
            <v>88.476952438592008</v>
          </cell>
          <cell r="AO99" t="str">
            <v>c</v>
          </cell>
          <cell r="AP99">
            <v>0.49</v>
          </cell>
          <cell r="AQ99">
            <v>1.2574785161918622</v>
          </cell>
          <cell r="AR99">
            <v>1.5497083458090501</v>
          </cell>
          <cell r="AS99">
            <v>0.407259541836269</v>
          </cell>
          <cell r="AT99">
            <v>784.35144991081938</v>
          </cell>
          <cell r="AU99">
            <v>622.22264410602497</v>
          </cell>
          <cell r="AV99">
            <v>3.1346484754675705</v>
          </cell>
          <cell r="AW99">
            <v>175193115.49727607</v>
          </cell>
          <cell r="AX99">
            <v>1</v>
          </cell>
          <cell r="AY99">
            <v>353965.36595299939</v>
          </cell>
          <cell r="AZ99">
            <v>0.84690762638392536</v>
          </cell>
          <cell r="BA99" t="str">
            <v>HEB 180</v>
          </cell>
        </row>
        <row r="100">
          <cell r="A100" t="str">
            <v>HEB 180</v>
          </cell>
          <cell r="B100">
            <v>1104.6261280144115</v>
          </cell>
          <cell r="C100">
            <v>180</v>
          </cell>
          <cell r="D100">
            <v>180</v>
          </cell>
          <cell r="E100">
            <v>8.5</v>
          </cell>
          <cell r="F100">
            <v>14</v>
          </cell>
          <cell r="G100">
            <v>15</v>
          </cell>
          <cell r="H100">
            <v>51.222361975597032</v>
          </cell>
          <cell r="I100">
            <v>52.201133223538378</v>
          </cell>
          <cell r="J100">
            <v>6525.1416529422968</v>
          </cell>
          <cell r="K100">
            <v>1.0372477796076938</v>
          </cell>
          <cell r="L100">
            <v>38311329.975242957</v>
          </cell>
          <cell r="M100">
            <v>425681.44416936621</v>
          </cell>
          <cell r="N100">
            <v>481447.64082948008</v>
          </cell>
          <cell r="O100">
            <v>76.624674439493049</v>
          </cell>
          <cell r="P100">
            <v>13628464.1884131</v>
          </cell>
          <cell r="Q100">
            <v>151427.37987125668</v>
          </cell>
          <cell r="R100">
            <v>231013.47681913924</v>
          </cell>
          <cell r="S100">
            <v>45.701292906449368</v>
          </cell>
          <cell r="T100">
            <v>422447.86882266501</v>
          </cell>
          <cell r="U100">
            <v>91725400166.341995</v>
          </cell>
          <cell r="V100">
            <v>1</v>
          </cell>
          <cell r="W100">
            <v>1</v>
          </cell>
          <cell r="X100">
            <v>1</v>
          </cell>
          <cell r="Y100">
            <v>1</v>
          </cell>
          <cell r="Z100">
            <v>1</v>
          </cell>
          <cell r="AA100">
            <v>1</v>
          </cell>
          <cell r="AB100">
            <v>1</v>
          </cell>
          <cell r="AC100">
            <v>1</v>
          </cell>
          <cell r="AD100">
            <v>1</v>
          </cell>
          <cell r="AE100">
            <v>1</v>
          </cell>
          <cell r="AF100">
            <v>1</v>
          </cell>
          <cell r="AG100">
            <v>1</v>
          </cell>
          <cell r="AH100">
            <v>1</v>
          </cell>
          <cell r="AI100">
            <v>1</v>
          </cell>
          <cell r="AJ100">
            <v>1</v>
          </cell>
          <cell r="AK100">
            <v>158.96172600942404</v>
          </cell>
          <cell r="AL100">
            <v>131.37611797609731</v>
          </cell>
          <cell r="AM100">
            <v>110.342432133307</v>
          </cell>
          <cell r="AN100">
            <v>82.756824099980236</v>
          </cell>
          <cell r="AO100" t="str">
            <v>c</v>
          </cell>
          <cell r="AP100">
            <v>0.49</v>
          </cell>
          <cell r="AQ100">
            <v>1.1139732331787047</v>
          </cell>
          <cell r="AR100">
            <v>1.3443916242480909</v>
          </cell>
          <cell r="AS100">
            <v>0.47686671973046912</v>
          </cell>
          <cell r="AT100">
            <v>1104.6261280144115</v>
          </cell>
          <cell r="AU100">
            <v>750.28347933748535</v>
          </cell>
          <cell r="AV100">
            <v>3.3006943144667891</v>
          </cell>
          <cell r="AW100">
            <v>265532620.20389807</v>
          </cell>
          <cell r="AX100">
            <v>1</v>
          </cell>
          <cell r="AY100">
            <v>481447.64082948008</v>
          </cell>
          <cell r="AZ100">
            <v>0.80228702292254783</v>
          </cell>
          <cell r="BA100" t="str">
            <v>HEB 200</v>
          </cell>
        </row>
        <row r="101">
          <cell r="A101" t="str">
            <v>HEB 200</v>
          </cell>
          <cell r="B101">
            <v>1488.5095258430674</v>
          </cell>
          <cell r="C101">
            <v>200</v>
          </cell>
          <cell r="D101">
            <v>200</v>
          </cell>
          <cell r="E101">
            <v>9</v>
          </cell>
          <cell r="F101">
            <v>15</v>
          </cell>
          <cell r="G101">
            <v>18</v>
          </cell>
          <cell r="H101">
            <v>61.293773244859729</v>
          </cell>
          <cell r="I101">
            <v>62.464991841895262</v>
          </cell>
          <cell r="J101">
            <v>7808.1239802369073</v>
          </cell>
          <cell r="K101">
            <v>1.1510973355292327</v>
          </cell>
          <cell r="L101">
            <v>56961760.589682661</v>
          </cell>
          <cell r="M101">
            <v>569617.6058968266</v>
          </cell>
          <cell r="N101">
            <v>642547.30667587277</v>
          </cell>
          <cell r="O101">
            <v>85.411893873293721</v>
          </cell>
          <cell r="P101">
            <v>20033687.807394125</v>
          </cell>
          <cell r="Q101">
            <v>200336.87807394125</v>
          </cell>
          <cell r="R101">
            <v>305812.28955533041</v>
          </cell>
          <cell r="S101">
            <v>50.653224910181059</v>
          </cell>
          <cell r="T101">
            <v>596001.62994367699</v>
          </cell>
          <cell r="U101">
            <v>167059855970.74799</v>
          </cell>
          <cell r="V101">
            <v>1</v>
          </cell>
          <cell r="W101">
            <v>1</v>
          </cell>
          <cell r="X101">
            <v>1</v>
          </cell>
          <cell r="Y101">
            <v>1</v>
          </cell>
          <cell r="Z101">
            <v>1</v>
          </cell>
          <cell r="AA101">
            <v>1</v>
          </cell>
          <cell r="AB101">
            <v>1</v>
          </cell>
          <cell r="AC101">
            <v>1</v>
          </cell>
          <cell r="AD101">
            <v>1</v>
          </cell>
          <cell r="AE101">
            <v>1</v>
          </cell>
          <cell r="AF101">
            <v>1</v>
          </cell>
          <cell r="AG101">
            <v>1</v>
          </cell>
          <cell r="AH101">
            <v>1</v>
          </cell>
          <cell r="AI101">
            <v>1</v>
          </cell>
          <cell r="AJ101">
            <v>1</v>
          </cell>
          <cell r="AK101">
            <v>147.42303509047343</v>
          </cell>
          <cell r="AL101">
            <v>121.8086877125093</v>
          </cell>
          <cell r="AM101">
            <v>102.45738951185649</v>
          </cell>
          <cell r="AN101">
            <v>76.843042133892354</v>
          </cell>
          <cell r="AO101" t="str">
            <v>c</v>
          </cell>
          <cell r="AP101">
            <v>0.49</v>
          </cell>
          <cell r="AQ101">
            <v>1.0050696102709886</v>
          </cell>
          <cell r="AR101">
            <v>1.2023245152615307</v>
          </cell>
          <cell r="AS101">
            <v>0.53700281789229565</v>
          </cell>
          <cell r="AT101">
            <v>1488.5095258430674</v>
          </cell>
          <cell r="AU101">
            <v>852.47070903545386</v>
          </cell>
          <cell r="AV101">
            <v>3.4420482103576564</v>
          </cell>
          <cell r="AW101">
            <v>398771102.43192935</v>
          </cell>
          <cell r="AX101">
            <v>1</v>
          </cell>
          <cell r="AY101">
            <v>642547.30667587277</v>
          </cell>
          <cell r="AZ101">
            <v>0.75631879115048795</v>
          </cell>
          <cell r="BA101" t="str">
            <v>HEB 220</v>
          </cell>
        </row>
        <row r="102">
          <cell r="A102" t="str">
            <v>HEB 220</v>
          </cell>
          <cell r="B102">
            <v>1916.8519797068836</v>
          </cell>
          <cell r="C102">
            <v>220</v>
          </cell>
          <cell r="D102">
            <v>220</v>
          </cell>
          <cell r="E102">
            <v>9.5</v>
          </cell>
          <cell r="F102">
            <v>16</v>
          </cell>
          <cell r="G102">
            <v>18</v>
          </cell>
          <cell r="H102">
            <v>71.467373244859729</v>
          </cell>
          <cell r="I102">
            <v>72.83299184189525</v>
          </cell>
          <cell r="J102">
            <v>9104.1239802369073</v>
          </cell>
          <cell r="K102">
            <v>1.2700973355292327</v>
          </cell>
          <cell r="L102">
            <v>80909652.152247563</v>
          </cell>
          <cell r="M102">
            <v>735542.29229315964</v>
          </cell>
          <cell r="N102">
            <v>827047.42249800498</v>
          </cell>
          <cell r="O102">
            <v>94.271644991720365</v>
          </cell>
          <cell r="P102">
            <v>28432661.459920555</v>
          </cell>
          <cell r="Q102">
            <v>258478.74054473231</v>
          </cell>
          <cell r="R102">
            <v>393881.07055038959</v>
          </cell>
          <cell r="S102">
            <v>55.884281982122822</v>
          </cell>
          <cell r="T102">
            <v>770316.57900687004</v>
          </cell>
          <cell r="U102">
            <v>289504007156.59601</v>
          </cell>
          <cell r="V102">
            <v>1</v>
          </cell>
          <cell r="W102">
            <v>1</v>
          </cell>
          <cell r="X102">
            <v>1</v>
          </cell>
          <cell r="Y102">
            <v>1</v>
          </cell>
          <cell r="Z102">
            <v>1</v>
          </cell>
          <cell r="AA102">
            <v>1</v>
          </cell>
          <cell r="AB102">
            <v>1</v>
          </cell>
          <cell r="AC102">
            <v>1</v>
          </cell>
          <cell r="AD102">
            <v>1</v>
          </cell>
          <cell r="AE102">
            <v>1</v>
          </cell>
          <cell r="AF102">
            <v>1</v>
          </cell>
          <cell r="AG102">
            <v>1</v>
          </cell>
          <cell r="AH102">
            <v>1</v>
          </cell>
          <cell r="AI102">
            <v>1</v>
          </cell>
          <cell r="AJ102">
            <v>1</v>
          </cell>
          <cell r="AK102">
            <v>139.50791292894743</v>
          </cell>
          <cell r="AL102">
            <v>115.34303990244067</v>
          </cell>
          <cell r="AM102">
            <v>96.659492106026946</v>
          </cell>
          <cell r="AN102">
            <v>72.494619079520206</v>
          </cell>
          <cell r="AO102" t="str">
            <v>c</v>
          </cell>
          <cell r="AP102">
            <v>0.49</v>
          </cell>
          <cell r="AQ102">
            <v>0.91098991010979324</v>
          </cell>
          <cell r="AR102">
            <v>1.0891438361378238</v>
          </cell>
          <cell r="AS102">
            <v>0.5930919936008312</v>
          </cell>
          <cell r="AT102">
            <v>1916.8519797068836</v>
          </cell>
          <cell r="AU102">
            <v>987.09693891169513</v>
          </cell>
          <cell r="AV102">
            <v>3.6392111468740831</v>
          </cell>
          <cell r="AW102">
            <v>571022457.89026928</v>
          </cell>
          <cell r="AX102">
            <v>1</v>
          </cell>
          <cell r="AY102">
            <v>827047.42249800498</v>
          </cell>
          <cell r="AZ102">
            <v>0.71705552797524053</v>
          </cell>
          <cell r="BA102" t="str">
            <v>HEB 240</v>
          </cell>
        </row>
        <row r="103">
          <cell r="A103" t="str">
            <v>HEB 240</v>
          </cell>
          <cell r="B103">
            <v>2404.4400052954179</v>
          </cell>
          <cell r="C103">
            <v>240</v>
          </cell>
          <cell r="D103">
            <v>240</v>
          </cell>
          <cell r="E103">
            <v>10</v>
          </cell>
          <cell r="F103">
            <v>17</v>
          </cell>
          <cell r="G103">
            <v>21</v>
          </cell>
          <cell r="H103">
            <v>83.198677472170175</v>
          </cell>
          <cell r="I103">
            <v>84.788461118135217</v>
          </cell>
          <cell r="J103">
            <v>10598.557639766901</v>
          </cell>
          <cell r="K103">
            <v>1.3839468914507713</v>
          </cell>
          <cell r="L103">
            <v>112593047.21624359</v>
          </cell>
          <cell r="M103">
            <v>938275.39346869662</v>
          </cell>
          <cell r="N103">
            <v>1053145.7264608857</v>
          </cell>
          <cell r="O103">
            <v>103.07003024636219</v>
          </cell>
          <cell r="P103">
            <v>39226586.610933393</v>
          </cell>
          <cell r="Q103">
            <v>326888.22175777826</v>
          </cell>
          <cell r="R103">
            <v>498418.49863393942</v>
          </cell>
          <cell r="S103">
            <v>60.836872017178699</v>
          </cell>
          <cell r="T103">
            <v>1036217.2074635699</v>
          </cell>
          <cell r="U103">
            <v>476272841888.93799</v>
          </cell>
          <cell r="V103">
            <v>1</v>
          </cell>
          <cell r="W103">
            <v>1</v>
          </cell>
          <cell r="X103">
            <v>1</v>
          </cell>
          <cell r="Y103">
            <v>1</v>
          </cell>
          <cell r="Z103">
            <v>1</v>
          </cell>
          <cell r="AA103">
            <v>1</v>
          </cell>
          <cell r="AB103">
            <v>1</v>
          </cell>
          <cell r="AC103">
            <v>1</v>
          </cell>
          <cell r="AD103">
            <v>1</v>
          </cell>
          <cell r="AE103">
            <v>2</v>
          </cell>
          <cell r="AF103">
            <v>1</v>
          </cell>
          <cell r="AG103">
            <v>1</v>
          </cell>
          <cell r="AH103">
            <v>1</v>
          </cell>
          <cell r="AI103">
            <v>1</v>
          </cell>
          <cell r="AJ103">
            <v>1</v>
          </cell>
          <cell r="AK103">
            <v>130.57879557667897</v>
          </cell>
          <cell r="AL103">
            <v>107.93420485430606</v>
          </cell>
          <cell r="AM103">
            <v>90.578362889491601</v>
          </cell>
          <cell r="AN103">
            <v>67.933772167118704</v>
          </cell>
          <cell r="AO103" t="str">
            <v>c</v>
          </cell>
          <cell r="AP103">
            <v>0.49</v>
          </cell>
          <cell r="AQ103">
            <v>0.83682831367577193</v>
          </cell>
          <cell r="AR103">
            <v>1.0061637501352823</v>
          </cell>
          <cell r="AS103">
            <v>0.63905586662458758</v>
          </cell>
          <cell r="AT103">
            <v>2404.4400052954179</v>
          </cell>
          <cell r="AU103">
            <v>1091.6153824145927</v>
          </cell>
          <cell r="AV103">
            <v>3.8000889570879686</v>
          </cell>
          <cell r="AW103">
            <v>812291629.61691296</v>
          </cell>
          <cell r="AX103">
            <v>1</v>
          </cell>
          <cell r="AY103">
            <v>1053145.7264608857</v>
          </cell>
          <cell r="AZ103">
            <v>0.67842590462338193</v>
          </cell>
          <cell r="BA103" t="str">
            <v>HEB 260</v>
          </cell>
        </row>
        <row r="104">
          <cell r="A104" t="str">
            <v>HEB 260</v>
          </cell>
          <cell r="B104">
            <v>2854.9012631279275</v>
          </cell>
          <cell r="C104">
            <v>260</v>
          </cell>
          <cell r="D104">
            <v>260</v>
          </cell>
          <cell r="E104">
            <v>10</v>
          </cell>
          <cell r="F104">
            <v>17.5</v>
          </cell>
          <cell r="G104">
            <v>24</v>
          </cell>
          <cell r="H104">
            <v>92.978874657528394</v>
          </cell>
          <cell r="I104">
            <v>94.755541052258238</v>
          </cell>
          <cell r="J104">
            <v>11844.44263153228</v>
          </cell>
          <cell r="K104">
            <v>1.4987964473723101</v>
          </cell>
          <cell r="L104">
            <v>149194267.87309265</v>
          </cell>
          <cell r="M104">
            <v>1147648.2144084051</v>
          </cell>
          <cell r="N104">
            <v>1282911.6728906066</v>
          </cell>
          <cell r="O104">
            <v>112.23253034034182</v>
          </cell>
          <cell r="P104">
            <v>51345173.325392626</v>
          </cell>
          <cell r="Q104">
            <v>394962.87173378945</v>
          </cell>
          <cell r="R104">
            <v>602247.83631443605</v>
          </cell>
          <cell r="S104">
            <v>65.840405616969463</v>
          </cell>
          <cell r="T104">
            <v>1257549.6231478001</v>
          </cell>
          <cell r="U104">
            <v>736263734656.45898</v>
          </cell>
          <cell r="V104">
            <v>1</v>
          </cell>
          <cell r="W104">
            <v>1</v>
          </cell>
          <cell r="X104">
            <v>1</v>
          </cell>
          <cell r="Y104">
            <v>1</v>
          </cell>
          <cell r="Z104">
            <v>1</v>
          </cell>
          <cell r="AA104">
            <v>1</v>
          </cell>
          <cell r="AB104">
            <v>1</v>
          </cell>
          <cell r="AC104">
            <v>1</v>
          </cell>
          <cell r="AD104">
            <v>2</v>
          </cell>
          <cell r="AE104">
            <v>2</v>
          </cell>
          <cell r="AF104">
            <v>1</v>
          </cell>
          <cell r="AG104">
            <v>1</v>
          </cell>
          <cell r="AH104">
            <v>1</v>
          </cell>
          <cell r="AI104">
            <v>1</v>
          </cell>
          <cell r="AJ104">
            <v>1</v>
          </cell>
          <cell r="AK104">
            <v>126.54005713888246</v>
          </cell>
          <cell r="AL104">
            <v>104.58883426683039</v>
          </cell>
          <cell r="AM104">
            <v>87.804891488208284</v>
          </cell>
          <cell r="AN104">
            <v>65.853668616156213</v>
          </cell>
          <cell r="AO104" t="str">
            <v>c</v>
          </cell>
          <cell r="AP104">
            <v>0.49</v>
          </cell>
          <cell r="AQ104">
            <v>0.77323364797623684</v>
          </cell>
          <cell r="AR104">
            <v>0.93938738093549756</v>
          </cell>
          <cell r="AS104">
            <v>0.67896613114435656</v>
          </cell>
          <cell r="AT104">
            <v>2854.9012631279275</v>
          </cell>
          <cell r="AU104">
            <v>1232.0299826572057</v>
          </cell>
          <cell r="AV104">
            <v>4.0258447028364746</v>
          </cell>
          <cell r="AW104">
            <v>1084605871.7387919</v>
          </cell>
          <cell r="AX104">
            <v>1</v>
          </cell>
          <cell r="AY104">
            <v>1282911.6728906066</v>
          </cell>
          <cell r="AZ104">
            <v>0.64800234760106512</v>
          </cell>
          <cell r="BA104" t="str">
            <v>HEB 280</v>
          </cell>
        </row>
        <row r="105">
          <cell r="A105" t="str">
            <v>HEB 280</v>
          </cell>
          <cell r="B105">
            <v>3325.8752191866388</v>
          </cell>
          <cell r="C105">
            <v>280</v>
          </cell>
          <cell r="D105">
            <v>280</v>
          </cell>
          <cell r="E105">
            <v>10.5</v>
          </cell>
          <cell r="F105">
            <v>18</v>
          </cell>
          <cell r="G105">
            <v>24</v>
          </cell>
          <cell r="H105">
            <v>103.1210746575284</v>
          </cell>
          <cell r="I105">
            <v>105.09154105225824</v>
          </cell>
          <cell r="J105">
            <v>13136.44263153228</v>
          </cell>
          <cell r="K105">
            <v>1.6177964473723101</v>
          </cell>
          <cell r="L105">
            <v>192702730.77217665</v>
          </cell>
          <cell r="M105">
            <v>1376448.0769441191</v>
          </cell>
          <cell r="N105">
            <v>1534433.3778901633</v>
          </cell>
          <cell r="O105">
            <v>121.11698401758764</v>
          </cell>
          <cell r="P105">
            <v>65945220.687880985</v>
          </cell>
          <cell r="Q105">
            <v>471037.29062772135</v>
          </cell>
          <cell r="R105">
            <v>717571.69697231916</v>
          </cell>
          <cell r="S105">
            <v>70.852108042621794</v>
          </cell>
          <cell r="T105">
            <v>1452910.5146943401</v>
          </cell>
          <cell r="U105">
            <v>1107177724075.78</v>
          </cell>
          <cell r="V105">
            <v>1</v>
          </cell>
          <cell r="W105">
            <v>1</v>
          </cell>
          <cell r="X105">
            <v>1</v>
          </cell>
          <cell r="Y105">
            <v>1</v>
          </cell>
          <cell r="Z105">
            <v>1</v>
          </cell>
          <cell r="AA105">
            <v>1</v>
          </cell>
          <cell r="AB105">
            <v>1</v>
          </cell>
          <cell r="AC105">
            <v>1</v>
          </cell>
          <cell r="AD105">
            <v>2</v>
          </cell>
          <cell r="AE105">
            <v>3</v>
          </cell>
          <cell r="AF105">
            <v>1</v>
          </cell>
          <cell r="AG105">
            <v>1</v>
          </cell>
          <cell r="AH105">
            <v>1</v>
          </cell>
          <cell r="AI105">
            <v>1</v>
          </cell>
          <cell r="AJ105">
            <v>1</v>
          </cell>
          <cell r="AK105">
            <v>123.15331423813365</v>
          </cell>
          <cell r="AL105">
            <v>101.83856352107898</v>
          </cell>
          <cell r="AM105">
            <v>85.259002868218616</v>
          </cell>
          <cell r="AN105">
            <v>63.944252151163965</v>
          </cell>
          <cell r="AO105" t="str">
            <v>c</v>
          </cell>
          <cell r="AP105">
            <v>0.49</v>
          </cell>
          <cell r="AQ105">
            <v>0.71853919983324954</v>
          </cell>
          <cell r="AR105">
            <v>0.88519139480764941</v>
          </cell>
          <cell r="AS105">
            <v>0.71318109872226076</v>
          </cell>
          <cell r="AT105">
            <v>3325.8752191866388</v>
          </cell>
          <cell r="AU105">
            <v>1405.5826062876092</v>
          </cell>
          <cell r="AV105">
            <v>4.3183258068816075</v>
          </cell>
          <cell r="AW105">
            <v>1417193192.4587805</v>
          </cell>
          <cell r="AX105">
            <v>1</v>
          </cell>
          <cell r="AY105">
            <v>1534433.3778901633</v>
          </cell>
          <cell r="AZ105">
            <v>0.61997427049160336</v>
          </cell>
          <cell r="BA105" t="str">
            <v>HEB 300</v>
          </cell>
        </row>
        <row r="106">
          <cell r="A106" t="str">
            <v>HEB 300</v>
          </cell>
          <cell r="B106">
            <v>3927.3930738974736</v>
          </cell>
          <cell r="C106">
            <v>300</v>
          </cell>
          <cell r="D106">
            <v>300</v>
          </cell>
          <cell r="E106">
            <v>11</v>
          </cell>
          <cell r="F106">
            <v>19</v>
          </cell>
          <cell r="G106">
            <v>27</v>
          </cell>
          <cell r="H106">
            <v>117.02606480093436</v>
          </cell>
          <cell r="I106">
            <v>119.26223164426433</v>
          </cell>
          <cell r="J106">
            <v>14907.77895553304</v>
          </cell>
          <cell r="K106">
            <v>1.731646003293849</v>
          </cell>
          <cell r="L106">
            <v>251656797.06435794</v>
          </cell>
          <cell r="M106">
            <v>1677711.9804290526</v>
          </cell>
          <cell r="N106">
            <v>1868674.0113754363</v>
          </cell>
          <cell r="O106">
            <v>129.92653609763008</v>
          </cell>
          <cell r="P106">
            <v>85628304.403094321</v>
          </cell>
          <cell r="Q106">
            <v>570855.36268729542</v>
          </cell>
          <cell r="R106">
            <v>870141.31605482381</v>
          </cell>
          <cell r="S106">
            <v>75.788305978742656</v>
          </cell>
          <cell r="T106">
            <v>1874457.2644152399</v>
          </cell>
          <cell r="U106">
            <v>1650977778802.54</v>
          </cell>
          <cell r="V106">
            <v>1</v>
          </cell>
          <cell r="W106">
            <v>1</v>
          </cell>
          <cell r="X106">
            <v>1</v>
          </cell>
          <cell r="Y106">
            <v>1</v>
          </cell>
          <cell r="Z106">
            <v>1</v>
          </cell>
          <cell r="AA106">
            <v>1</v>
          </cell>
          <cell r="AB106">
            <v>1</v>
          </cell>
          <cell r="AC106">
            <v>1</v>
          </cell>
          <cell r="AD106">
            <v>2</v>
          </cell>
          <cell r="AE106">
            <v>3</v>
          </cell>
          <cell r="AF106">
            <v>1</v>
          </cell>
          <cell r="AG106">
            <v>1</v>
          </cell>
          <cell r="AH106">
            <v>1</v>
          </cell>
          <cell r="AI106">
            <v>1</v>
          </cell>
          <cell r="AJ106">
            <v>1</v>
          </cell>
          <cell r="AK106">
            <v>116.15720949841067</v>
          </cell>
          <cell r="AL106">
            <v>96.033487454044376</v>
          </cell>
          <cell r="AM106">
            <v>80.494888177465128</v>
          </cell>
          <cell r="AN106">
            <v>60.371166133098846</v>
          </cell>
          <cell r="AO106" t="str">
            <v>c</v>
          </cell>
          <cell r="AP106">
            <v>0.49</v>
          </cell>
          <cell r="AQ106">
            <v>0.67173974087405797</v>
          </cell>
          <cell r="AR106">
            <v>0.84119337624891743</v>
          </cell>
          <cell r="AS106">
            <v>0.74210109462987828</v>
          </cell>
          <cell r="AT106">
            <v>3927.3930738974736</v>
          </cell>
          <cell r="AU106">
            <v>1511.1235720137072</v>
          </cell>
          <cell r="AV106">
            <v>4.5025696832709432</v>
          </cell>
          <cell r="AW106">
            <v>1912535222.5690258</v>
          </cell>
          <cell r="AX106">
            <v>1</v>
          </cell>
          <cell r="AY106">
            <v>1868674.0113754363</v>
          </cell>
          <cell r="AZ106">
            <v>0.58894701950545614</v>
          </cell>
          <cell r="BA106" t="str">
            <v>HEB 320</v>
          </cell>
        </row>
        <row r="107">
          <cell r="A107" t="str">
            <v>HEB 320</v>
          </cell>
          <cell r="B107">
            <v>4246.8749898953674</v>
          </cell>
          <cell r="C107">
            <v>320</v>
          </cell>
          <cell r="D107">
            <v>300</v>
          </cell>
          <cell r="E107">
            <v>11.5</v>
          </cell>
          <cell r="F107">
            <v>20.5</v>
          </cell>
          <cell r="G107">
            <v>27</v>
          </cell>
          <cell r="H107">
            <v>126.65408980093436</v>
          </cell>
          <cell r="I107">
            <v>129.07423164426433</v>
          </cell>
          <cell r="J107">
            <v>16134.27895553304</v>
          </cell>
          <cell r="K107">
            <v>1.7706460032938489</v>
          </cell>
          <cell r="L107">
            <v>308235422.49561095</v>
          </cell>
          <cell r="M107">
            <v>1926471.3905975684</v>
          </cell>
          <cell r="N107">
            <v>2149240.0074974671</v>
          </cell>
          <cell r="O107">
            <v>138.21860088375288</v>
          </cell>
          <cell r="P107">
            <v>92388251.599389806</v>
          </cell>
          <cell r="Q107">
            <v>615921.6773292654</v>
          </cell>
          <cell r="R107">
            <v>939096.6982937071</v>
          </cell>
          <cell r="S107">
            <v>75.671717904705574</v>
          </cell>
          <cell r="T107">
            <v>2293018.4030929301</v>
          </cell>
          <cell r="U107">
            <v>2026116027665.8401</v>
          </cell>
          <cell r="V107">
            <v>1</v>
          </cell>
          <cell r="W107">
            <v>1</v>
          </cell>
          <cell r="X107">
            <v>1</v>
          </cell>
          <cell r="Y107">
            <v>1</v>
          </cell>
          <cell r="Z107">
            <v>1</v>
          </cell>
          <cell r="AA107">
            <v>1</v>
          </cell>
          <cell r="AB107">
            <v>1</v>
          </cell>
          <cell r="AC107">
            <v>1</v>
          </cell>
          <cell r="AD107">
            <v>1</v>
          </cell>
          <cell r="AE107">
            <v>2</v>
          </cell>
          <cell r="AF107">
            <v>1</v>
          </cell>
          <cell r="AG107">
            <v>1</v>
          </cell>
          <cell r="AH107">
            <v>1</v>
          </cell>
          <cell r="AI107">
            <v>1</v>
          </cell>
          <cell r="AJ107">
            <v>1</v>
          </cell>
          <cell r="AK107">
            <v>109.74435288827264</v>
          </cell>
          <cell r="AL107">
            <v>91.150401412237272</v>
          </cell>
          <cell r="AM107">
            <v>76.854999434279534</v>
          </cell>
          <cell r="AN107">
            <v>58.261047958244163</v>
          </cell>
          <cell r="AO107" t="str">
            <v>c</v>
          </cell>
          <cell r="AP107">
            <v>0.49</v>
          </cell>
          <cell r="AQ107">
            <v>0.67277469613622465</v>
          </cell>
          <cell r="AR107">
            <v>0.84214269643396966</v>
          </cell>
          <cell r="AS107">
            <v>0.74146654917279498</v>
          </cell>
          <cell r="AT107">
            <v>4246.8749898953674</v>
          </cell>
          <cell r="AU107">
            <v>1513.5456485971624</v>
          </cell>
          <cell r="AV107">
            <v>4.5068497094411999</v>
          </cell>
          <cell r="AW107">
            <v>2199316718.6624804</v>
          </cell>
          <cell r="AX107">
            <v>1</v>
          </cell>
          <cell r="AY107">
            <v>2149240.0074974671</v>
          </cell>
          <cell r="AZ107">
            <v>0.58899654441225924</v>
          </cell>
          <cell r="BA107" t="str">
            <v>HEB 340</v>
          </cell>
        </row>
        <row r="108">
          <cell r="A108" t="str">
            <v>HEB 340</v>
          </cell>
          <cell r="B108">
            <v>4486.0027818530725</v>
          </cell>
          <cell r="C108">
            <v>340</v>
          </cell>
          <cell r="D108">
            <v>300</v>
          </cell>
          <cell r="E108">
            <v>12</v>
          </cell>
          <cell r="F108">
            <v>21.5</v>
          </cell>
          <cell r="G108">
            <v>27</v>
          </cell>
          <cell r="H108">
            <v>134.15476480093437</v>
          </cell>
          <cell r="I108">
            <v>136.71823164426434</v>
          </cell>
          <cell r="J108">
            <v>17089.778955533042</v>
          </cell>
          <cell r="K108">
            <v>1.8096460032938488</v>
          </cell>
          <cell r="L108">
            <v>366563994.60096353</v>
          </cell>
          <cell r="M108">
            <v>2156258.7917703739</v>
          </cell>
          <cell r="N108">
            <v>2408106.1430972642</v>
          </cell>
          <cell r="O108">
            <v>146.45583510264342</v>
          </cell>
          <cell r="P108">
            <v>96899384.49722138</v>
          </cell>
          <cell r="Q108">
            <v>645995.89664814249</v>
          </cell>
          <cell r="R108">
            <v>985720.70553259028</v>
          </cell>
          <cell r="S108">
            <v>75.299533646184386</v>
          </cell>
          <cell r="T108">
            <v>2620773.0208503697</v>
          </cell>
          <cell r="U108">
            <v>2405532680521.6299</v>
          </cell>
          <cell r="V108">
            <v>1</v>
          </cell>
          <cell r="W108">
            <v>1</v>
          </cell>
          <cell r="X108">
            <v>1</v>
          </cell>
          <cell r="Y108">
            <v>1</v>
          </cell>
          <cell r="Z108">
            <v>1</v>
          </cell>
          <cell r="AA108">
            <v>1</v>
          </cell>
          <cell r="AB108">
            <v>1</v>
          </cell>
          <cell r="AC108">
            <v>1</v>
          </cell>
          <cell r="AD108">
            <v>1</v>
          </cell>
          <cell r="AE108">
            <v>2</v>
          </cell>
          <cell r="AF108">
            <v>1</v>
          </cell>
          <cell r="AG108">
            <v>1</v>
          </cell>
          <cell r="AH108">
            <v>1</v>
          </cell>
          <cell r="AI108">
            <v>1</v>
          </cell>
          <cell r="AJ108">
            <v>1</v>
          </cell>
          <cell r="AK108">
            <v>105.8905447520696</v>
          </cell>
          <cell r="AL108">
            <v>88.336192482178433</v>
          </cell>
          <cell r="AM108">
            <v>74.898569684869031</v>
          </cell>
          <cell r="AN108">
            <v>57.344217414977862</v>
          </cell>
          <cell r="AO108" t="str">
            <v>c</v>
          </cell>
          <cell r="AP108">
            <v>0.49</v>
          </cell>
          <cell r="AQ108">
            <v>0.67610003082700565</v>
          </cell>
          <cell r="AR108">
            <v>0.8452001333947553</v>
          </cell>
          <cell r="AS108">
            <v>0.73942603865127354</v>
          </cell>
          <cell r="AT108">
            <v>4486.0027818530725</v>
          </cell>
          <cell r="AU108">
            <v>1542.6168255716784</v>
          </cell>
          <cell r="AV108">
            <v>4.5583946649089739</v>
          </cell>
          <cell r="AW108">
            <v>2435508743.1006742</v>
          </cell>
          <cell r="AX108">
            <v>1</v>
          </cell>
          <cell r="AY108">
            <v>2408106.1430972642</v>
          </cell>
          <cell r="AZ108">
            <v>0.59245741978653976</v>
          </cell>
          <cell r="BA108" t="str">
            <v>HEB 360</v>
          </cell>
        </row>
        <row r="109">
          <cell r="A109" t="str">
            <v>HEB 360</v>
          </cell>
          <cell r="B109">
            <v>4728.3445450448135</v>
          </cell>
          <cell r="C109">
            <v>360</v>
          </cell>
          <cell r="D109">
            <v>300</v>
          </cell>
          <cell r="E109">
            <v>12.5</v>
          </cell>
          <cell r="F109">
            <v>22.5</v>
          </cell>
          <cell r="G109">
            <v>27</v>
          </cell>
          <cell r="H109">
            <v>141.79673980093438</v>
          </cell>
          <cell r="I109">
            <v>144.50623164426435</v>
          </cell>
          <cell r="J109">
            <v>18063.278955533042</v>
          </cell>
          <cell r="K109">
            <v>1.848646003293849</v>
          </cell>
          <cell r="L109">
            <v>431934537.39711249</v>
          </cell>
          <cell r="M109">
            <v>2399636.3188728471</v>
          </cell>
          <cell r="N109">
            <v>2682989.2786970618</v>
          </cell>
          <cell r="O109">
            <v>154.63602283653856</v>
          </cell>
          <cell r="P109">
            <v>101411689.49242242</v>
          </cell>
          <cell r="Q109">
            <v>676077.92994948267</v>
          </cell>
          <cell r="R109">
            <v>1032489.8377714735</v>
          </cell>
          <cell r="S109">
            <v>74.928271580559183</v>
          </cell>
          <cell r="T109">
            <v>2979491.9808561802</v>
          </cell>
          <cell r="U109">
            <v>2829246161871.1802</v>
          </cell>
          <cell r="V109">
            <v>1</v>
          </cell>
          <cell r="W109">
            <v>1</v>
          </cell>
          <cell r="X109">
            <v>1</v>
          </cell>
          <cell r="Y109">
            <v>1</v>
          </cell>
          <cell r="Z109">
            <v>1</v>
          </cell>
          <cell r="AA109">
            <v>1</v>
          </cell>
          <cell r="AB109">
            <v>1</v>
          </cell>
          <cell r="AC109">
            <v>1</v>
          </cell>
          <cell r="AD109">
            <v>1</v>
          </cell>
          <cell r="AE109">
            <v>2</v>
          </cell>
          <cell r="AF109">
            <v>1</v>
          </cell>
          <cell r="AG109">
            <v>1</v>
          </cell>
          <cell r="AH109">
            <v>1</v>
          </cell>
          <cell r="AI109">
            <v>1</v>
          </cell>
          <cell r="AJ109">
            <v>1</v>
          </cell>
          <cell r="AK109">
            <v>102.34276998349638</v>
          </cell>
          <cell r="AL109">
            <v>85.734489685189544</v>
          </cell>
          <cell r="AM109">
            <v>73.076433312550108</v>
          </cell>
          <cell r="AN109">
            <v>56.468153014243256</v>
          </cell>
          <cell r="AO109" t="str">
            <v>c</v>
          </cell>
          <cell r="AP109">
            <v>0.49</v>
          </cell>
          <cell r="AQ109">
            <v>0.67945003862405218</v>
          </cell>
          <cell r="AR109">
            <v>0.84829143695600573</v>
          </cell>
          <cell r="AS109">
            <v>0.73736780799130885</v>
          </cell>
          <cell r="AT109">
            <v>4728.3445450448135</v>
          </cell>
          <cell r="AU109">
            <v>1569.0305338652322</v>
          </cell>
          <cell r="AV109">
            <v>4.6055005999358105</v>
          </cell>
          <cell r="AW109">
            <v>2684074203.7397842</v>
          </cell>
          <cell r="AX109">
            <v>1</v>
          </cell>
          <cell r="AY109">
            <v>2682989.2786970618</v>
          </cell>
          <cell r="AZ109">
            <v>0.59569833477796108</v>
          </cell>
          <cell r="BA109" t="str">
            <v>HEB 400</v>
          </cell>
        </row>
        <row r="110">
          <cell r="A110" t="str">
            <v>HEB 400</v>
          </cell>
          <cell r="B110">
            <v>5548.4962363515215</v>
          </cell>
          <cell r="C110">
            <v>400</v>
          </cell>
          <cell r="D110">
            <v>300</v>
          </cell>
          <cell r="E110">
            <v>13.5</v>
          </cell>
          <cell r="F110">
            <v>24</v>
          </cell>
          <cell r="G110">
            <v>27</v>
          </cell>
          <cell r="H110">
            <v>155.25556480093437</v>
          </cell>
          <cell r="I110">
            <v>158.22223164426435</v>
          </cell>
          <cell r="J110">
            <v>19777.778955533042</v>
          </cell>
          <cell r="K110">
            <v>1.9266460032938488</v>
          </cell>
          <cell r="L110">
            <v>576805253.80643487</v>
          </cell>
          <cell r="M110">
            <v>2884026.2690321743</v>
          </cell>
          <cell r="N110">
            <v>3231739.0643744231</v>
          </cell>
          <cell r="O110">
            <v>170.77560964318306</v>
          </cell>
          <cell r="P110">
            <v>108190432.55618276</v>
          </cell>
          <cell r="Q110">
            <v>721269.55037455168</v>
          </cell>
          <cell r="R110">
            <v>1104036.03974924</v>
          </cell>
          <cell r="S110">
            <v>73.961492980748289</v>
          </cell>
          <cell r="T110">
            <v>3611687.3097686698</v>
          </cell>
          <cell r="U110">
            <v>3751045822668.9702</v>
          </cell>
          <cell r="V110">
            <v>1</v>
          </cell>
          <cell r="W110">
            <v>1</v>
          </cell>
          <cell r="X110">
            <v>1</v>
          </cell>
          <cell r="Y110">
            <v>1</v>
          </cell>
          <cell r="Z110">
            <v>1</v>
          </cell>
          <cell r="AA110">
            <v>1</v>
          </cell>
          <cell r="AB110">
            <v>1</v>
          </cell>
          <cell r="AC110">
            <v>1</v>
          </cell>
          <cell r="AD110">
            <v>2</v>
          </cell>
          <cell r="AE110">
            <v>2</v>
          </cell>
          <cell r="AF110">
            <v>1</v>
          </cell>
          <cell r="AG110">
            <v>1</v>
          </cell>
          <cell r="AH110">
            <v>1</v>
          </cell>
          <cell r="AI110">
            <v>1</v>
          </cell>
          <cell r="AJ110">
            <v>1</v>
          </cell>
          <cell r="AK110">
            <v>97.414679758813321</v>
          </cell>
          <cell r="AL110">
            <v>82.246141336248357</v>
          </cell>
          <cell r="AM110">
            <v>70.786512638636566</v>
          </cell>
          <cell r="AN110">
            <v>55.617974216071595</v>
          </cell>
          <cell r="AO110" t="str">
            <v>b</v>
          </cell>
          <cell r="AP110">
            <v>0.34</v>
          </cell>
          <cell r="AQ110">
            <v>0.68833138661351745</v>
          </cell>
          <cell r="AR110">
            <v>0.81991638462294181</v>
          </cell>
          <cell r="AS110">
            <v>0.79025895162962656</v>
          </cell>
          <cell r="AT110">
            <v>5548.4962363515215</v>
          </cell>
          <cell r="AU110">
            <v>1640.9231841257481</v>
          </cell>
          <cell r="AV110">
            <v>4.7349771386901534</v>
          </cell>
          <cell r="AW110">
            <v>3138122857.0994816</v>
          </cell>
          <cell r="AX110">
            <v>1</v>
          </cell>
          <cell r="AY110">
            <v>3231739.0643744231</v>
          </cell>
          <cell r="AZ110">
            <v>0.604640661076154</v>
          </cell>
          <cell r="BA110" t="str">
            <v>HEB 450</v>
          </cell>
        </row>
        <row r="111">
          <cell r="A111" t="str">
            <v>HEB 450</v>
          </cell>
          <cell r="B111">
            <v>6089.5321195081615</v>
          </cell>
          <cell r="C111">
            <v>450</v>
          </cell>
          <cell r="D111">
            <v>300</v>
          </cell>
          <cell r="E111">
            <v>14</v>
          </cell>
          <cell r="F111">
            <v>26</v>
          </cell>
          <cell r="G111">
            <v>27</v>
          </cell>
          <cell r="H111">
            <v>171.11256480093436</v>
          </cell>
          <cell r="I111">
            <v>174.38223164426435</v>
          </cell>
          <cell r="J111">
            <v>21797.778955533042</v>
          </cell>
          <cell r="K111">
            <v>2.0256460032938488</v>
          </cell>
          <cell r="L111">
            <v>798875665.16846859</v>
          </cell>
          <cell r="M111">
            <v>3550558.5118598603</v>
          </cell>
          <cell r="N111">
            <v>3982369.9803516828</v>
          </cell>
          <cell r="O111">
            <v>191.44034751680522</v>
          </cell>
          <cell r="P111">
            <v>117213309.02057542</v>
          </cell>
          <cell r="Q111">
            <v>781422.06013716944</v>
          </cell>
          <cell r="R111">
            <v>1197656.4844881233</v>
          </cell>
          <cell r="S111">
            <v>73.330110795535575</v>
          </cell>
          <cell r="T111">
            <v>4489530.3304490196</v>
          </cell>
          <cell r="U111">
            <v>5177573805985.96</v>
          </cell>
          <cell r="V111">
            <v>1</v>
          </cell>
          <cell r="W111">
            <v>1</v>
          </cell>
          <cell r="X111">
            <v>1</v>
          </cell>
          <cell r="Y111">
            <v>1</v>
          </cell>
          <cell r="Z111">
            <v>2</v>
          </cell>
          <cell r="AA111">
            <v>1</v>
          </cell>
          <cell r="AB111">
            <v>1</v>
          </cell>
          <cell r="AC111">
            <v>2</v>
          </cell>
          <cell r="AD111">
            <v>3</v>
          </cell>
          <cell r="AE111">
            <v>3</v>
          </cell>
          <cell r="AF111">
            <v>1</v>
          </cell>
          <cell r="AG111">
            <v>1</v>
          </cell>
          <cell r="AH111">
            <v>1</v>
          </cell>
          <cell r="AI111">
            <v>1</v>
          </cell>
          <cell r="AJ111">
            <v>1</v>
          </cell>
          <cell r="AK111">
            <v>92.929009300723678</v>
          </cell>
          <cell r="AL111">
            <v>79.166139211436445</v>
          </cell>
          <cell r="AM111">
            <v>68.81435044643608</v>
          </cell>
          <cell r="AN111">
            <v>55.051480357148861</v>
          </cell>
          <cell r="AO111" t="str">
            <v>b</v>
          </cell>
          <cell r="AP111">
            <v>0.34</v>
          </cell>
          <cell r="AQ111">
            <v>0.69425801307454005</v>
          </cell>
          <cell r="AR111">
            <v>0.82502095658177588</v>
          </cell>
          <cell r="AS111">
            <v>0.78694309357119863</v>
          </cell>
          <cell r="AT111">
            <v>6089.5321195081615</v>
          </cell>
          <cell r="AU111">
            <v>1729.138705207745</v>
          </cell>
          <cell r="AV111">
            <v>4.8962326260682802</v>
          </cell>
          <cell r="AW111">
            <v>3765767623.4230299</v>
          </cell>
          <cell r="AX111">
            <v>1</v>
          </cell>
          <cell r="AY111">
            <v>3982369.9803516828</v>
          </cell>
          <cell r="AZ111">
            <v>0.61271458825549918</v>
          </cell>
          <cell r="BA111" t="str">
            <v>HEB 500</v>
          </cell>
        </row>
        <row r="112">
          <cell r="A112" t="str">
            <v>HEB 500</v>
          </cell>
          <cell r="B112">
            <v>6639.4830493979352</v>
          </cell>
          <cell r="C112">
            <v>500</v>
          </cell>
          <cell r="D112">
            <v>300</v>
          </cell>
          <cell r="E112">
            <v>14.5</v>
          </cell>
          <cell r="F112">
            <v>28</v>
          </cell>
          <cell r="G112">
            <v>27</v>
          </cell>
          <cell r="H112">
            <v>187.33066480093439</v>
          </cell>
          <cell r="I112">
            <v>190.91023164426434</v>
          </cell>
          <cell r="J112">
            <v>23863.778955533042</v>
          </cell>
          <cell r="K112">
            <v>2.124646003293849</v>
          </cell>
          <cell r="L112">
            <v>1071757883.9987898</v>
          </cell>
          <cell r="M112">
            <v>4287031.5359951593</v>
          </cell>
          <cell r="N112">
            <v>4814566.8963289429</v>
          </cell>
          <cell r="O112">
            <v>211.92331299272524</v>
          </cell>
          <cell r="P112">
            <v>126239215.16567087</v>
          </cell>
          <cell r="Q112">
            <v>841594.76777113916</v>
          </cell>
          <cell r="R112">
            <v>1291648.6792270066</v>
          </cell>
          <cell r="S112">
            <v>72.732335624376475</v>
          </cell>
          <cell r="T112">
            <v>5499584.2354314895</v>
          </cell>
          <cell r="U112">
            <v>6920593372684.4297</v>
          </cell>
          <cell r="V112">
            <v>1</v>
          </cell>
          <cell r="W112">
            <v>1</v>
          </cell>
          <cell r="X112">
            <v>2</v>
          </cell>
          <cell r="Y112">
            <v>2</v>
          </cell>
          <cell r="Z112">
            <v>2</v>
          </cell>
          <cell r="AA112">
            <v>1</v>
          </cell>
          <cell r="AB112">
            <v>2</v>
          </cell>
          <cell r="AC112">
            <v>3</v>
          </cell>
          <cell r="AD112">
            <v>4</v>
          </cell>
          <cell r="AE112">
            <v>4</v>
          </cell>
          <cell r="AF112">
            <v>1</v>
          </cell>
          <cell r="AG112">
            <v>1</v>
          </cell>
          <cell r="AH112">
            <v>1</v>
          </cell>
          <cell r="AI112">
            <v>1</v>
          </cell>
          <cell r="AJ112">
            <v>1</v>
          </cell>
          <cell r="AK112">
            <v>89.032252907338886</v>
          </cell>
          <cell r="AL112">
            <v>76.460899453260637</v>
          </cell>
          <cell r="AM112">
            <v>67.047218421750628</v>
          </cell>
          <cell r="AN112">
            <v>54.475864967672386</v>
          </cell>
          <cell r="AO112" t="str">
            <v>b</v>
          </cell>
          <cell r="AP112">
            <v>0.34</v>
          </cell>
          <cell r="AQ112">
            <v>0.69996400613844378</v>
          </cell>
          <cell r="AR112">
            <v>0.82996868598822515</v>
          </cell>
          <cell r="AS112">
            <v>0.78373040531777161</v>
          </cell>
          <cell r="AT112">
            <v>6639.4830493979352</v>
          </cell>
          <cell r="AU112">
            <v>1806.2334258500571</v>
          </cell>
          <cell r="AV112">
            <v>5.0391539597941444</v>
          </cell>
          <cell r="AW112">
            <v>4451662744.7968473</v>
          </cell>
          <cell r="AX112">
            <v>1</v>
          </cell>
          <cell r="AY112">
            <v>4814566.8963289429</v>
          </cell>
          <cell r="AZ112">
            <v>0.61962889473794069</v>
          </cell>
          <cell r="BA112" t="str">
            <v>HEB 550</v>
          </cell>
        </row>
        <row r="113">
          <cell r="A113" t="str">
            <v>HEB 550</v>
          </cell>
          <cell r="B113">
            <v>7019.1407517230737</v>
          </cell>
          <cell r="C113">
            <v>550</v>
          </cell>
          <cell r="D113">
            <v>300</v>
          </cell>
          <cell r="E113">
            <v>15</v>
          </cell>
          <cell r="F113">
            <v>29</v>
          </cell>
          <cell r="G113">
            <v>27</v>
          </cell>
          <cell r="H113">
            <v>199.43536480093437</v>
          </cell>
          <cell r="I113">
            <v>203.24623164426433</v>
          </cell>
          <cell r="J113">
            <v>25405.778955533042</v>
          </cell>
          <cell r="K113">
            <v>2.2236460032938488</v>
          </cell>
          <cell r="L113">
            <v>1366908775.7009661</v>
          </cell>
          <cell r="M113">
            <v>4970577.3661853317</v>
          </cell>
          <cell r="N113">
            <v>5590607.5912617361</v>
          </cell>
          <cell r="O113">
            <v>231.95487700791068</v>
          </cell>
          <cell r="P113">
            <v>130768985.61646912</v>
          </cell>
          <cell r="Q113">
            <v>871793.23744312732</v>
          </cell>
          <cell r="R113">
            <v>1341142.3739658899</v>
          </cell>
          <cell r="S113">
            <v>71.744088097581951</v>
          </cell>
          <cell r="T113">
            <v>6123446.1677798796</v>
          </cell>
          <cell r="U113">
            <v>8743728728295.6006</v>
          </cell>
          <cell r="V113">
            <v>1</v>
          </cell>
          <cell r="W113">
            <v>1</v>
          </cell>
          <cell r="X113">
            <v>2</v>
          </cell>
          <cell r="Y113">
            <v>3</v>
          </cell>
          <cell r="Z113">
            <v>3</v>
          </cell>
          <cell r="AA113">
            <v>2</v>
          </cell>
          <cell r="AB113">
            <v>2</v>
          </cell>
          <cell r="AC113">
            <v>4</v>
          </cell>
          <cell r="AD113">
            <v>4</v>
          </cell>
          <cell r="AE113">
            <v>4</v>
          </cell>
          <cell r="AF113">
            <v>1</v>
          </cell>
          <cell r="AG113">
            <v>1</v>
          </cell>
          <cell r="AH113">
            <v>1</v>
          </cell>
          <cell r="AI113">
            <v>1</v>
          </cell>
          <cell r="AJ113">
            <v>1</v>
          </cell>
          <cell r="AK113">
            <v>87.525204686139645</v>
          </cell>
          <cell r="AL113">
            <v>75.716867672538115</v>
          </cell>
          <cell r="AM113">
            <v>66.913909743742096</v>
          </cell>
          <cell r="AN113">
            <v>55.105572730140537</v>
          </cell>
          <cell r="AO113" t="str">
            <v>b</v>
          </cell>
          <cell r="AP113">
            <v>0.34</v>
          </cell>
          <cell r="AQ113">
            <v>0.70960574410256205</v>
          </cell>
          <cell r="AR113">
            <v>0.83840313252911103</v>
          </cell>
          <cell r="AS113">
            <v>0.77825708490376078</v>
          </cell>
          <cell r="AT113">
            <v>7019.1407517230737</v>
          </cell>
          <cell r="AU113">
            <v>1924.0551819225814</v>
          </cell>
          <cell r="AV113">
            <v>5.2608653762801669</v>
          </cell>
          <cell r="AW113">
            <v>4991258623.5336323</v>
          </cell>
          <cell r="AX113">
            <v>1</v>
          </cell>
          <cell r="AY113">
            <v>5590607.5912617361</v>
          </cell>
          <cell r="AZ113">
            <v>0.63057775310989994</v>
          </cell>
          <cell r="BA113" t="str">
            <v>HEB 600</v>
          </cell>
        </row>
        <row r="114">
          <cell r="A114" t="str">
            <v>HEB 600</v>
          </cell>
          <cell r="B114">
            <v>7406.176880152374</v>
          </cell>
          <cell r="C114">
            <v>600</v>
          </cell>
          <cell r="D114">
            <v>300</v>
          </cell>
          <cell r="E114">
            <v>15.5</v>
          </cell>
          <cell r="F114">
            <v>30</v>
          </cell>
          <cell r="G114">
            <v>27</v>
          </cell>
          <cell r="H114">
            <v>211.91686480093438</v>
          </cell>
          <cell r="I114">
            <v>215.96623164426435</v>
          </cell>
          <cell r="J114">
            <v>26995.778955533042</v>
          </cell>
          <cell r="K114">
            <v>2.322646003293849</v>
          </cell>
          <cell r="L114">
            <v>1710411108.7599163</v>
          </cell>
          <cell r="M114">
            <v>5701370.3625330543</v>
          </cell>
          <cell r="N114">
            <v>6425136.2861945294</v>
          </cell>
          <cell r="O114">
            <v>251.71107390822721</v>
          </cell>
          <cell r="P114">
            <v>135302457.78963676</v>
          </cell>
          <cell r="Q114">
            <v>902016.38526424509</v>
          </cell>
          <cell r="R114">
            <v>1391057.5687047732</v>
          </cell>
          <cell r="S114">
            <v>70.795379009089743</v>
          </cell>
          <cell r="T114">
            <v>6796319.8320831796</v>
          </cell>
          <cell r="U114">
            <v>10837617089611</v>
          </cell>
          <cell r="V114">
            <v>1</v>
          </cell>
          <cell r="W114">
            <v>2</v>
          </cell>
          <cell r="X114">
            <v>3</v>
          </cell>
          <cell r="Y114">
            <v>3</v>
          </cell>
          <cell r="Z114">
            <v>4</v>
          </cell>
          <cell r="AA114">
            <v>2</v>
          </cell>
          <cell r="AB114">
            <v>3</v>
          </cell>
          <cell r="AC114">
            <v>4</v>
          </cell>
          <cell r="AD114">
            <v>4</v>
          </cell>
          <cell r="AE114">
            <v>4</v>
          </cell>
          <cell r="AF114">
            <v>1</v>
          </cell>
          <cell r="AG114">
            <v>1</v>
          </cell>
          <cell r="AH114">
            <v>1</v>
          </cell>
          <cell r="AI114">
            <v>1</v>
          </cell>
          <cell r="AJ114">
            <v>1</v>
          </cell>
          <cell r="AK114">
            <v>86.037376699508073</v>
          </cell>
          <cell r="AL114">
            <v>74.924528261455791</v>
          </cell>
          <cell r="AM114">
            <v>66.677090628313692</v>
          </cell>
          <cell r="AN114">
            <v>55.564242190261403</v>
          </cell>
          <cell r="AO114" t="str">
            <v>b</v>
          </cell>
          <cell r="AP114">
            <v>0.34</v>
          </cell>
          <cell r="AQ114">
            <v>0.71911497236151301</v>
          </cell>
          <cell r="AR114">
            <v>0.84681271703870697</v>
          </cell>
          <cell r="AS114">
            <v>0.77280489365765459</v>
          </cell>
          <cell r="AT114">
            <v>7406.176880152374</v>
          </cell>
          <cell r="AU114">
            <v>2033.2797482557046</v>
          </cell>
          <cell r="AV114">
            <v>5.46962976521342</v>
          </cell>
          <cell r="AW114">
            <v>5560965910.7302685</v>
          </cell>
          <cell r="AX114">
            <v>1</v>
          </cell>
          <cell r="AY114">
            <v>6425136.2861945294</v>
          </cell>
          <cell r="AZ114">
            <v>0.64044262980564404</v>
          </cell>
          <cell r="BA114" t="str">
            <v>HEB 650</v>
          </cell>
        </row>
        <row r="115">
          <cell r="A115" t="str">
            <v>HEB 650</v>
          </cell>
          <cell r="B115">
            <v>7800.3590616467136</v>
          </cell>
          <cell r="C115">
            <v>650</v>
          </cell>
          <cell r="D115">
            <v>300</v>
          </cell>
          <cell r="E115">
            <v>16</v>
          </cell>
          <cell r="F115">
            <v>31</v>
          </cell>
          <cell r="G115">
            <v>27</v>
          </cell>
          <cell r="H115">
            <v>224.77516480093436</v>
          </cell>
          <cell r="I115">
            <v>229.07023164426434</v>
          </cell>
          <cell r="J115">
            <v>28633.778955533042</v>
          </cell>
          <cell r="K115">
            <v>2.4216460032938487</v>
          </cell>
          <cell r="L115">
            <v>2106160995.1756408</v>
          </cell>
          <cell r="M115">
            <v>6480495.3697712021</v>
          </cell>
          <cell r="N115">
            <v>7319880.9811273217</v>
          </cell>
          <cell r="O115">
            <v>271.210468429294</v>
          </cell>
          <cell r="P115">
            <v>139839938.43517387</v>
          </cell>
          <cell r="Q115">
            <v>932266.25623449241</v>
          </cell>
          <cell r="R115">
            <v>1441412.2634436565</v>
          </cell>
          <cell r="S115">
            <v>69.883762330333937</v>
          </cell>
          <cell r="T115">
            <v>7520468.0278165806</v>
          </cell>
          <cell r="U115">
            <v>13218516382348.199</v>
          </cell>
          <cell r="V115">
            <v>2</v>
          </cell>
          <cell r="W115">
            <v>2</v>
          </cell>
          <cell r="X115">
            <v>3</v>
          </cell>
          <cell r="Y115">
            <v>4</v>
          </cell>
          <cell r="Z115">
            <v>4</v>
          </cell>
          <cell r="AA115">
            <v>3</v>
          </cell>
          <cell r="AB115">
            <v>4</v>
          </cell>
          <cell r="AC115">
            <v>4</v>
          </cell>
          <cell r="AD115">
            <v>4</v>
          </cell>
          <cell r="AE115">
            <v>4</v>
          </cell>
          <cell r="AF115">
            <v>1</v>
          </cell>
          <cell r="AG115">
            <v>1</v>
          </cell>
          <cell r="AH115">
            <v>1</v>
          </cell>
          <cell r="AI115">
            <v>1</v>
          </cell>
          <cell r="AJ115">
            <v>1</v>
          </cell>
          <cell r="AK115">
            <v>84.573049441170681</v>
          </cell>
          <cell r="AL115">
            <v>74.095913312338865</v>
          </cell>
          <cell r="AM115">
            <v>66.355195482601644</v>
          </cell>
          <cell r="AN115">
            <v>55.8780593537698</v>
          </cell>
          <cell r="AO115" t="str">
            <v>b</v>
          </cell>
          <cell r="AP115">
            <v>0.34</v>
          </cell>
          <cell r="AQ115">
            <v>0.72849565223460022</v>
          </cell>
          <cell r="AR115">
            <v>0.85519721854223985</v>
          </cell>
          <cell r="AS115">
            <v>0.76737487082290701</v>
          </cell>
          <cell r="AT115">
            <v>7800.3590616467136</v>
          </cell>
          <cell r="AU115">
            <v>2134.6961169799356</v>
          </cell>
          <cell r="AV115">
            <v>5.6659845421914543</v>
          </cell>
          <cell r="AW115">
            <v>6160500363.1360884</v>
          </cell>
          <cell r="AX115">
            <v>1</v>
          </cell>
          <cell r="AY115">
            <v>7319880.9811273217</v>
          </cell>
          <cell r="AZ115">
            <v>0.64946865024894507</v>
          </cell>
          <cell r="BA115" t="str">
            <v>HEB 700</v>
          </cell>
        </row>
        <row r="116">
          <cell r="A116" t="str">
            <v>HEB 700</v>
          </cell>
          <cell r="B116">
            <v>8263.2507174377442</v>
          </cell>
          <cell r="C116">
            <v>700</v>
          </cell>
          <cell r="D116">
            <v>300</v>
          </cell>
          <cell r="E116">
            <v>17</v>
          </cell>
          <cell r="F116">
            <v>32</v>
          </cell>
          <cell r="G116">
            <v>27</v>
          </cell>
          <cell r="H116">
            <v>240.50656480093437</v>
          </cell>
          <cell r="I116">
            <v>245.10223164426435</v>
          </cell>
          <cell r="J116">
            <v>30637.778955533042</v>
          </cell>
          <cell r="K116">
            <v>2.519646003293849</v>
          </cell>
          <cell r="L116">
            <v>2568884282.9481392</v>
          </cell>
          <cell r="M116">
            <v>7339669.3798518265</v>
          </cell>
          <cell r="N116">
            <v>8327131.676060115</v>
          </cell>
          <cell r="O116">
            <v>289.56337611007137</v>
          </cell>
          <cell r="P116">
            <v>144408560.14335638</v>
          </cell>
          <cell r="Q116">
            <v>962723.73428904254</v>
          </cell>
          <cell r="R116">
            <v>1495044.1529214229</v>
          </cell>
          <cell r="S116">
            <v>68.65431362709468</v>
          </cell>
          <cell r="T116">
            <v>8417791.3814453799</v>
          </cell>
          <cell r="U116">
            <v>15899734008012.5</v>
          </cell>
          <cell r="V116">
            <v>2</v>
          </cell>
          <cell r="W116">
            <v>2</v>
          </cell>
          <cell r="X116">
            <v>4</v>
          </cell>
          <cell r="Y116">
            <v>4</v>
          </cell>
          <cell r="Z116">
            <v>4</v>
          </cell>
          <cell r="AA116">
            <v>3</v>
          </cell>
          <cell r="AB116">
            <v>4</v>
          </cell>
          <cell r="AC116">
            <v>4</v>
          </cell>
          <cell r="AD116">
            <v>4</v>
          </cell>
          <cell r="AE116">
            <v>4</v>
          </cell>
          <cell r="AF116">
            <v>1</v>
          </cell>
          <cell r="AG116">
            <v>1</v>
          </cell>
          <cell r="AH116">
            <v>1</v>
          </cell>
          <cell r="AI116">
            <v>1</v>
          </cell>
          <cell r="AJ116">
            <v>1</v>
          </cell>
          <cell r="AK116">
            <v>82.239838826136989</v>
          </cell>
          <cell r="AL116">
            <v>72.448006316495437</v>
          </cell>
          <cell r="AM116">
            <v>65.278883397610301</v>
          </cell>
          <cell r="AN116">
            <v>55.487050887968749</v>
          </cell>
          <cell r="AO116" t="str">
            <v>b</v>
          </cell>
          <cell r="AP116">
            <v>0.34</v>
          </cell>
          <cell r="AQ116">
            <v>0.7415414171346778</v>
          </cell>
          <cell r="AR116">
            <v>0.86700387757594832</v>
          </cell>
          <cell r="AS116">
            <v>0.75974053530822261</v>
          </cell>
          <cell r="AT116">
            <v>8263.2507174377442</v>
          </cell>
          <cell r="AU116">
            <v>2212.9061114095593</v>
          </cell>
          <cell r="AV116">
            <v>5.8189227334046558</v>
          </cell>
          <cell r="AW116">
            <v>6802063689.4212313</v>
          </cell>
          <cell r="AX116">
            <v>1</v>
          </cell>
          <cell r="AY116">
            <v>8327131.676060115</v>
          </cell>
          <cell r="AZ116">
            <v>0.65923695633578128</v>
          </cell>
          <cell r="BA116" t="str">
            <v>HEB 800</v>
          </cell>
        </row>
        <row r="117">
          <cell r="A117" t="str">
            <v>HEB 800</v>
          </cell>
          <cell r="B117">
            <v>8866.3902274602424</v>
          </cell>
          <cell r="C117">
            <v>800</v>
          </cell>
          <cell r="D117">
            <v>300</v>
          </cell>
          <cell r="E117">
            <v>17.5</v>
          </cell>
          <cell r="F117">
            <v>33</v>
          </cell>
          <cell r="G117">
            <v>30</v>
          </cell>
          <cell r="H117">
            <v>262.32789790238814</v>
          </cell>
          <cell r="I117">
            <v>267.34053289415351</v>
          </cell>
          <cell r="J117">
            <v>33417.566611769187</v>
          </cell>
          <cell r="K117">
            <v>2.7134955592153873</v>
          </cell>
          <cell r="L117">
            <v>3590836246.6863294</v>
          </cell>
          <cell r="M117">
            <v>8977090.6167158242</v>
          </cell>
          <cell r="N117">
            <v>10228712.448166216</v>
          </cell>
          <cell r="O117">
            <v>327.8010867134447</v>
          </cell>
          <cell r="P117">
            <v>149036699.64479938</v>
          </cell>
          <cell r="Q117">
            <v>993577.99763199582</v>
          </cell>
          <cell r="R117">
            <v>1553133.8312060561</v>
          </cell>
          <cell r="S117">
            <v>66.781966156609442</v>
          </cell>
          <cell r="T117">
            <v>9622068.7727810405</v>
          </cell>
          <cell r="U117">
            <v>21616694189768.301</v>
          </cell>
          <cell r="V117">
            <v>3</v>
          </cell>
          <cell r="W117">
            <v>3</v>
          </cell>
          <cell r="X117">
            <v>4</v>
          </cell>
          <cell r="Y117">
            <v>4</v>
          </cell>
          <cell r="Z117">
            <v>4</v>
          </cell>
          <cell r="AA117">
            <v>4</v>
          </cell>
          <cell r="AB117">
            <v>4</v>
          </cell>
          <cell r="AC117">
            <v>4</v>
          </cell>
          <cell r="AD117">
            <v>4</v>
          </cell>
          <cell r="AE117">
            <v>4</v>
          </cell>
          <cell r="AF117">
            <v>1</v>
          </cell>
          <cell r="AG117">
            <v>1</v>
          </cell>
          <cell r="AH117">
            <v>1</v>
          </cell>
          <cell r="AI117">
            <v>1</v>
          </cell>
          <cell r="AJ117">
            <v>1</v>
          </cell>
          <cell r="AK117">
            <v>81.199675330630853</v>
          </cell>
          <cell r="AL117">
            <v>72.222360989186711</v>
          </cell>
          <cell r="AM117">
            <v>65.833638503923609</v>
          </cell>
          <cell r="AN117">
            <v>56.856324162479481</v>
          </cell>
          <cell r="AO117" t="str">
            <v>b</v>
          </cell>
          <cell r="AP117">
            <v>0.34</v>
          </cell>
          <cell r="AQ117">
            <v>0.76233180826177005</v>
          </cell>
          <cell r="AR117">
            <v>0.88617130034833091</v>
          </cell>
          <cell r="AS117">
            <v>0.74738377601707884</v>
          </cell>
          <cell r="AT117">
            <v>8866.3902274602424</v>
          </cell>
          <cell r="AU117">
            <v>2413.3902225587713</v>
          </cell>
          <cell r="AV117">
            <v>6.2163424460682597</v>
          </cell>
          <cell r="AW117">
            <v>7892567904.02672</v>
          </cell>
          <cell r="AX117">
            <v>1</v>
          </cell>
          <cell r="AY117">
            <v>10228712.448166216</v>
          </cell>
          <cell r="AZ117">
            <v>0.67829013052673914</v>
          </cell>
          <cell r="BA117" t="str">
            <v>HEB 900</v>
          </cell>
        </row>
        <row r="118">
          <cell r="A118" t="str">
            <v>HEB 900</v>
          </cell>
          <cell r="B118">
            <v>9709.9109064894055</v>
          </cell>
          <cell r="C118">
            <v>900</v>
          </cell>
          <cell r="D118">
            <v>300</v>
          </cell>
          <cell r="E118">
            <v>18.5</v>
          </cell>
          <cell r="F118">
            <v>35</v>
          </cell>
          <cell r="G118">
            <v>30</v>
          </cell>
          <cell r="H118">
            <v>291.45139790238812</v>
          </cell>
          <cell r="I118">
            <v>297.02053289415346</v>
          </cell>
          <cell r="J118">
            <v>37127.566611769187</v>
          </cell>
          <cell r="K118">
            <v>2.9114955592153873</v>
          </cell>
          <cell r="L118">
            <v>4940647471.8504686</v>
          </cell>
          <cell r="M118">
            <v>10979216.604112152</v>
          </cell>
          <cell r="N118">
            <v>12584100.645531137</v>
          </cell>
          <cell r="O118">
            <v>364.79064341850341</v>
          </cell>
          <cell r="P118">
            <v>158158952.03432503</v>
          </cell>
          <cell r="Q118">
            <v>1054393.0135621668</v>
          </cell>
          <cell r="R118">
            <v>1658340.1145119406</v>
          </cell>
          <cell r="S118">
            <v>65.267750752546405</v>
          </cell>
          <cell r="T118">
            <v>11545405.479068199</v>
          </cell>
          <cell r="U118">
            <v>29195795646917.398</v>
          </cell>
          <cell r="V118">
            <v>3</v>
          </cell>
          <cell r="W118">
            <v>4</v>
          </cell>
          <cell r="X118">
            <v>4</v>
          </cell>
          <cell r="Y118">
            <v>4</v>
          </cell>
          <cell r="Z118">
            <v>4</v>
          </cell>
          <cell r="AA118">
            <v>4</v>
          </cell>
          <cell r="AB118">
            <v>4</v>
          </cell>
          <cell r="AC118">
            <v>4</v>
          </cell>
          <cell r="AD118">
            <v>4</v>
          </cell>
          <cell r="AE118">
            <v>4</v>
          </cell>
          <cell r="AF118">
            <v>1</v>
          </cell>
          <cell r="AG118">
            <v>1</v>
          </cell>
          <cell r="AH118">
            <v>1</v>
          </cell>
          <cell r="AI118">
            <v>1</v>
          </cell>
          <cell r="AJ118">
            <v>1</v>
          </cell>
          <cell r="AK118">
            <v>78.418701383259062</v>
          </cell>
          <cell r="AL118">
            <v>70.338451925032999</v>
          </cell>
          <cell r="AM118">
            <v>64.641995665808494</v>
          </cell>
          <cell r="AN118">
            <v>56.561746207582431</v>
          </cell>
          <cell r="AO118" t="str">
            <v>b</v>
          </cell>
          <cell r="AP118">
            <v>0.34</v>
          </cell>
          <cell r="AQ118">
            <v>0.78001794810522351</v>
          </cell>
          <cell r="AR118">
            <v>0.90281705086102959</v>
          </cell>
          <cell r="AS118">
            <v>0.73669955250313945</v>
          </cell>
          <cell r="AT118">
            <v>9709.9109064894055</v>
          </cell>
          <cell r="AU118">
            <v>2560.4877385760997</v>
          </cell>
          <cell r="AV118">
            <v>6.5122779373809312</v>
          </cell>
          <cell r="AW118">
            <v>9330114369.2013035</v>
          </cell>
          <cell r="AX118">
            <v>1</v>
          </cell>
          <cell r="AY118">
            <v>12584100.645531137</v>
          </cell>
          <cell r="AZ118">
            <v>0.69196126563598059</v>
          </cell>
          <cell r="BA118" t="str">
            <v>HEB 1000</v>
          </cell>
        </row>
        <row r="119">
          <cell r="A119" t="str">
            <v>HEB 1000</v>
          </cell>
          <cell r="B119">
            <v>10304.58462857721</v>
          </cell>
          <cell r="C119">
            <v>1000</v>
          </cell>
          <cell r="D119">
            <v>300</v>
          </cell>
          <cell r="E119">
            <v>19</v>
          </cell>
          <cell r="F119">
            <v>36</v>
          </cell>
          <cell r="G119">
            <v>30</v>
          </cell>
          <cell r="H119">
            <v>314.03584790238807</v>
          </cell>
          <cell r="I119">
            <v>320.03653289415348</v>
          </cell>
          <cell r="J119">
            <v>40004.566611769187</v>
          </cell>
          <cell r="K119">
            <v>3.1104955592153876</v>
          </cell>
          <cell r="L119">
            <v>6447482941.5473776</v>
          </cell>
          <cell r="M119">
            <v>12894965.883094756</v>
          </cell>
          <cell r="N119">
            <v>14855117.909507828</v>
          </cell>
          <cell r="O119">
            <v>401.45818421055304</v>
          </cell>
          <cell r="P119">
            <v>162757653.87699425</v>
          </cell>
          <cell r="Q119">
            <v>1085051.0258466282</v>
          </cell>
          <cell r="R119">
            <v>1716268.381164883</v>
          </cell>
          <cell r="S119">
            <v>63.784613098036012</v>
          </cell>
          <cell r="T119">
            <v>12718132.8050036</v>
          </cell>
          <cell r="U119">
            <v>37339770699416.703</v>
          </cell>
          <cell r="V119">
            <v>4</v>
          </cell>
          <cell r="W119">
            <v>4</v>
          </cell>
          <cell r="X119">
            <v>4</v>
          </cell>
          <cell r="Y119">
            <v>4</v>
          </cell>
          <cell r="Z119">
            <v>4</v>
          </cell>
          <cell r="AA119">
            <v>4</v>
          </cell>
          <cell r="AB119">
            <v>4</v>
          </cell>
          <cell r="AC119">
            <v>4</v>
          </cell>
          <cell r="AD119">
            <v>4</v>
          </cell>
          <cell r="AE119">
            <v>4</v>
          </cell>
          <cell r="AF119">
            <v>1</v>
          </cell>
          <cell r="AG119">
            <v>1</v>
          </cell>
          <cell r="AH119">
            <v>1</v>
          </cell>
          <cell r="AI119">
            <v>1</v>
          </cell>
          <cell r="AJ119">
            <v>1</v>
          </cell>
          <cell r="AK119">
            <v>77.753512227783816</v>
          </cell>
          <cell r="AL119">
            <v>70.254368369748832</v>
          </cell>
          <cell r="AM119">
            <v>64.992580102969796</v>
          </cell>
          <cell r="AN119">
            <v>57.493436244934827</v>
          </cell>
          <cell r="AO119" t="str">
            <v>b</v>
          </cell>
          <cell r="AP119">
            <v>0.34</v>
          </cell>
          <cell r="AQ119">
            <v>0.79815514348572536</v>
          </cell>
          <cell r="AR119">
            <v>0.92021219092893269</v>
          </cell>
          <cell r="AS119">
            <v>0.72559213640372211</v>
          </cell>
          <cell r="AT119">
            <v>10304.58462857721</v>
          </cell>
          <cell r="AU119">
            <v>2758.9338230177204</v>
          </cell>
          <cell r="AV119">
            <v>6.9165000889117074</v>
          </cell>
          <cell r="AW119">
            <v>10550458429.544725</v>
          </cell>
          <cell r="AX119">
            <v>1</v>
          </cell>
          <cell r="AY119">
            <v>14855117.909507828</v>
          </cell>
          <cell r="AZ119">
            <v>0.70699535887616627</v>
          </cell>
          <cell r="BA119" t="str">
            <v>Geen passend profiel</v>
          </cell>
        </row>
        <row r="120">
          <cell r="A120" t="str">
            <v xml:space="preserve"> </v>
          </cell>
          <cell r="B120">
            <v>0</v>
          </cell>
          <cell r="C120" t="str">
            <v xml:space="preserve"> </v>
          </cell>
          <cell r="D120" t="str">
            <v xml:space="preserve"> </v>
          </cell>
          <cell r="E120" t="str">
            <v xml:space="preserve"> </v>
          </cell>
          <cell r="F120" t="str">
            <v xml:space="preserve"> </v>
          </cell>
          <cell r="G120" t="str">
            <v xml:space="preserve"> </v>
          </cell>
          <cell r="H120" t="str">
            <v xml:space="preserve"> </v>
          </cell>
          <cell r="I120" t="str">
            <v xml:space="preserve"> </v>
          </cell>
          <cell r="J120" t="str">
            <v xml:space="preserve"> </v>
          </cell>
          <cell r="K120" t="str">
            <v xml:space="preserve"> </v>
          </cell>
          <cell r="L120" t="str">
            <v xml:space="preserve"> </v>
          </cell>
          <cell r="M120" t="str">
            <v xml:space="preserve"> </v>
          </cell>
          <cell r="N120" t="str">
            <v xml:space="preserve"> </v>
          </cell>
          <cell r="O120" t="str">
            <v xml:space="preserve"> </v>
          </cell>
          <cell r="P120" t="str">
            <v xml:space="preserve"> </v>
          </cell>
          <cell r="Q120" t="str">
            <v xml:space="preserve"> </v>
          </cell>
          <cell r="R120" t="str">
            <v xml:space="preserve"> </v>
          </cell>
          <cell r="S120" t="str">
            <v xml:space="preserve"> </v>
          </cell>
          <cell r="T120" t="str">
            <v xml:space="preserve"> </v>
          </cell>
          <cell r="U120" t="str">
            <v xml:space="preserve"> </v>
          </cell>
          <cell r="V120" t="str">
            <v xml:space="preserve"> </v>
          </cell>
          <cell r="W120" t="str">
            <v xml:space="preserve"> </v>
          </cell>
          <cell r="X120" t="str">
            <v xml:space="preserve"> </v>
          </cell>
          <cell r="Y120" t="str">
            <v xml:space="preserve"> </v>
          </cell>
          <cell r="Z120" t="str">
            <v xml:space="preserve"> </v>
          </cell>
          <cell r="AA120" t="str">
            <v xml:space="preserve"> </v>
          </cell>
          <cell r="AB120" t="str">
            <v xml:space="preserve"> </v>
          </cell>
          <cell r="AC120" t="str">
            <v xml:space="preserve"> </v>
          </cell>
          <cell r="AD120" t="str">
            <v xml:space="preserve"> </v>
          </cell>
          <cell r="AE120" t="str">
            <v xml:space="preserve"> </v>
          </cell>
          <cell r="AO120" t="str">
            <v xml:space="preserve"> </v>
          </cell>
          <cell r="AP120" t="str">
            <v xml:space="preserve"> </v>
          </cell>
          <cell r="AQ120" t="str">
            <v xml:space="preserve"> </v>
          </cell>
          <cell r="AR120" t="str">
            <v xml:space="preserve"> </v>
          </cell>
          <cell r="AS120" t="str">
            <v xml:space="preserve"> </v>
          </cell>
          <cell r="AT120" t="str">
            <v xml:space="preserve"> </v>
          </cell>
          <cell r="BA120" t="str">
            <v>HEM 100</v>
          </cell>
        </row>
        <row r="121">
          <cell r="A121" t="str">
            <v>HEM 100</v>
          </cell>
          <cell r="B121">
            <v>419.78699207992344</v>
          </cell>
          <cell r="C121">
            <v>120</v>
          </cell>
          <cell r="D121">
            <v>106</v>
          </cell>
          <cell r="E121">
            <v>12</v>
          </cell>
          <cell r="F121">
            <v>20</v>
          </cell>
          <cell r="G121">
            <v>12</v>
          </cell>
          <cell r="H121">
            <v>41.790343664382092</v>
          </cell>
          <cell r="I121">
            <v>42.588885263064554</v>
          </cell>
          <cell r="J121">
            <v>5323.6106578830695</v>
          </cell>
          <cell r="K121">
            <v>0.61939822368615505</v>
          </cell>
          <cell r="L121">
            <v>11426118.072797449</v>
          </cell>
          <cell r="M121">
            <v>190435.30121329083</v>
          </cell>
          <cell r="N121">
            <v>235813.09842072593</v>
          </cell>
          <cell r="O121">
            <v>46.328283640432346</v>
          </cell>
          <cell r="P121">
            <v>3991513.1701712385</v>
          </cell>
          <cell r="Q121">
            <v>75311.56924851393</v>
          </cell>
          <cell r="R121">
            <v>116312.99184189526</v>
          </cell>
          <cell r="S121">
            <v>27.382029900840589</v>
          </cell>
          <cell r="T121">
            <v>672737.86647246405</v>
          </cell>
          <cell r="U121">
            <v>9429682864.8547192</v>
          </cell>
          <cell r="V121">
            <v>1</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116.34927185536486</v>
          </cell>
          <cell r="AL121">
            <v>96.43797352571751</v>
          </cell>
          <cell r="AM121">
            <v>84.904781556609464</v>
          </cell>
          <cell r="AN121">
            <v>64.993483226962113</v>
          </cell>
          <cell r="AO121" t="str">
            <v>c</v>
          </cell>
          <cell r="AP121">
            <v>0.49</v>
          </cell>
          <cell r="AQ121">
            <v>1.8592491938620499</v>
          </cell>
          <cell r="AR121">
            <v>2.6349198349345433</v>
          </cell>
          <cell r="AS121">
            <v>0.22212341308021968</v>
          </cell>
          <cell r="AT121">
            <v>419.78699207992344</v>
          </cell>
          <cell r="AU121">
            <v>190.63065699391393</v>
          </cell>
          <cell r="AV121">
            <v>2.6795719069685422</v>
          </cell>
          <cell r="AW121">
            <v>147217585.78722012</v>
          </cell>
          <cell r="AX121">
            <v>1</v>
          </cell>
          <cell r="AY121">
            <v>235813.09842072593</v>
          </cell>
          <cell r="AZ121">
            <v>0.75408151181997163</v>
          </cell>
          <cell r="BA121" t="str">
            <v>HEM 120</v>
          </cell>
        </row>
        <row r="122">
          <cell r="A122" t="str">
            <v>HEM 120</v>
          </cell>
          <cell r="B122">
            <v>693.98832206907605</v>
          </cell>
          <cell r="C122">
            <v>140</v>
          </cell>
          <cell r="D122">
            <v>126</v>
          </cell>
          <cell r="E122">
            <v>12.5</v>
          </cell>
          <cell r="F122">
            <v>21</v>
          </cell>
          <cell r="G122">
            <v>12</v>
          </cell>
          <cell r="H122">
            <v>52.128793664382094</v>
          </cell>
          <cell r="I122">
            <v>53.124885263064556</v>
          </cell>
          <cell r="J122">
            <v>6640.6106578830695</v>
          </cell>
          <cell r="K122">
            <v>0.73839822368615504</v>
          </cell>
          <cell r="L122">
            <v>20175725.307659045</v>
          </cell>
          <cell r="M122">
            <v>288224.64725227206</v>
          </cell>
          <cell r="N122">
            <v>350612.0943416736</v>
          </cell>
          <cell r="O122">
            <v>55.1201726384841</v>
          </cell>
          <cell r="P122">
            <v>7027750.5792583032</v>
          </cell>
          <cell r="Q122">
            <v>111551.59649616355</v>
          </cell>
          <cell r="R122">
            <v>171630.01950636602</v>
          </cell>
          <cell r="S122">
            <v>32.531505398351378</v>
          </cell>
          <cell r="T122">
            <v>905220.85079599696</v>
          </cell>
          <cell r="U122">
            <v>23886167308.1479</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111.1943256016075</v>
          </cell>
          <cell r="AL122">
            <v>92.220166975032186</v>
          </cell>
          <cell r="AM122">
            <v>80.113114201095769</v>
          </cell>
          <cell r="AN122">
            <v>61.138955574520445</v>
          </cell>
          <cell r="AO122" t="str">
            <v>c</v>
          </cell>
          <cell r="AP122">
            <v>0.49</v>
          </cell>
          <cell r="AQ122">
            <v>1.5649450093392976</v>
          </cell>
          <cell r="AR122">
            <v>2.0589379684161146</v>
          </cell>
          <cell r="AS122">
            <v>0.2943850773067177</v>
          </cell>
          <cell r="AT122">
            <v>693.98832206907605</v>
          </cell>
          <cell r="AU122">
            <v>261.55504326677442</v>
          </cell>
          <cell r="AV122">
            <v>2.7423607199725883</v>
          </cell>
          <cell r="AW122">
            <v>231906317.37558439</v>
          </cell>
          <cell r="AX122">
            <v>1</v>
          </cell>
          <cell r="AY122">
            <v>350612.0943416736</v>
          </cell>
          <cell r="AZ122">
            <v>0.73260745427450702</v>
          </cell>
          <cell r="BA122" t="str">
            <v>HEM 140</v>
          </cell>
        </row>
        <row r="123">
          <cell r="A123" t="str">
            <v>HEM 140</v>
          </cell>
          <cell r="B123">
            <v>1052.6062064089397</v>
          </cell>
          <cell r="C123">
            <v>160</v>
          </cell>
          <cell r="D123">
            <v>146</v>
          </cell>
          <cell r="E123">
            <v>13</v>
          </cell>
          <cell r="F123">
            <v>22</v>
          </cell>
          <cell r="G123">
            <v>12</v>
          </cell>
          <cell r="H123">
            <v>63.23654366438209</v>
          </cell>
          <cell r="I123">
            <v>64.444885263064549</v>
          </cell>
          <cell r="J123">
            <v>8055.6106578830695</v>
          </cell>
          <cell r="K123">
            <v>0.85739822368615504</v>
          </cell>
          <cell r="L123">
            <v>32913642.13576436</v>
          </cell>
          <cell r="M123">
            <v>411420.52669705456</v>
          </cell>
          <cell r="N123">
            <v>493826.09026262118</v>
          </cell>
          <cell r="O123">
            <v>63.920290123455885</v>
          </cell>
          <cell r="P123">
            <v>11443446.73134427</v>
          </cell>
          <cell r="Q123">
            <v>156759.54426498999</v>
          </cell>
          <cell r="R123">
            <v>240511.7971708368</v>
          </cell>
          <cell r="S123">
            <v>37.690265110746189</v>
          </cell>
          <cell r="T123">
            <v>1186239.9456684301</v>
          </cell>
          <cell r="U123">
            <v>52824468842.573303</v>
          </cell>
          <cell r="V123">
            <v>1</v>
          </cell>
          <cell r="W123">
            <v>1</v>
          </cell>
          <cell r="X123">
            <v>1</v>
          </cell>
          <cell r="Y123">
            <v>1</v>
          </cell>
          <cell r="Z123">
            <v>1</v>
          </cell>
          <cell r="AA123">
            <v>1</v>
          </cell>
          <cell r="AB123">
            <v>1</v>
          </cell>
          <cell r="AC123">
            <v>1</v>
          </cell>
          <cell r="AD123">
            <v>1</v>
          </cell>
          <cell r="AE123">
            <v>1</v>
          </cell>
          <cell r="AF123">
            <v>1</v>
          </cell>
          <cell r="AG123">
            <v>1</v>
          </cell>
          <cell r="AH123">
            <v>1</v>
          </cell>
          <cell r="AI123">
            <v>1</v>
          </cell>
          <cell r="AJ123">
            <v>1</v>
          </cell>
          <cell r="AK123">
            <v>106.43491351547895</v>
          </cell>
          <cell r="AL123">
            <v>88.310899557936551</v>
          </cell>
          <cell r="AM123">
            <v>75.971894123396879</v>
          </cell>
          <cell r="AN123">
            <v>57.847880165854477</v>
          </cell>
          <cell r="AO123" t="str">
            <v>c</v>
          </cell>
          <cell r="AP123">
            <v>0.49</v>
          </cell>
          <cell r="AQ123">
            <v>1.3507471191792977</v>
          </cell>
          <cell r="AR123">
            <v>1.6941919341845137</v>
          </cell>
          <cell r="AS123">
            <v>0.36807736015341253</v>
          </cell>
          <cell r="AT123">
            <v>1052.6062064089397</v>
          </cell>
          <cell r="AU123">
            <v>339.78048750881555</v>
          </cell>
          <cell r="AV123">
            <v>2.8172905432323332</v>
          </cell>
          <cell r="AW123">
            <v>348015743.81769782</v>
          </cell>
          <cell r="AX123">
            <v>1</v>
          </cell>
          <cell r="AY123">
            <v>493826.09026262118</v>
          </cell>
          <cell r="AZ123">
            <v>0.70974402724746544</v>
          </cell>
          <cell r="BA123" t="str">
            <v>HEM 160</v>
          </cell>
        </row>
        <row r="124">
          <cell r="A124" t="str">
            <v>HEM 160</v>
          </cell>
          <cell r="B124">
            <v>1501.209775031067</v>
          </cell>
          <cell r="C124">
            <v>180</v>
          </cell>
          <cell r="D124">
            <v>166</v>
          </cell>
          <cell r="E124">
            <v>14</v>
          </cell>
          <cell r="F124">
            <v>23</v>
          </cell>
          <cell r="G124">
            <v>15</v>
          </cell>
          <cell r="H124">
            <v>76.185361975597019</v>
          </cell>
          <cell r="I124">
            <v>77.641133223538375</v>
          </cell>
          <cell r="J124">
            <v>9705.1416529422968</v>
          </cell>
          <cell r="K124">
            <v>0.97024777960769382</v>
          </cell>
          <cell r="L124">
            <v>50982676.914200641</v>
          </cell>
          <cell r="M124">
            <v>566474.18793556269</v>
          </cell>
          <cell r="N124">
            <v>674565.36595299945</v>
          </cell>
          <cell r="O124">
            <v>72.478697176487529</v>
          </cell>
          <cell r="P124">
            <v>17587662.44466874</v>
          </cell>
          <cell r="Q124">
            <v>211899.54752612941</v>
          </cell>
          <cell r="R124">
            <v>325459.11636473052</v>
          </cell>
          <cell r="S124">
            <v>42.569948185606776</v>
          </cell>
          <cell r="T124">
            <v>1607956.8326556</v>
          </cell>
          <cell r="U124">
            <v>104697916185.724</v>
          </cell>
          <cell r="V124">
            <v>1</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99.972552107319814</v>
          </cell>
          <cell r="AL124">
            <v>82.868216494693925</v>
          </cell>
          <cell r="AM124">
            <v>71.302411108054997</v>
          </cell>
          <cell r="AN124">
            <v>54.198075495429087</v>
          </cell>
          <cell r="AO124" t="str">
            <v>c</v>
          </cell>
          <cell r="AP124">
            <v>0.49</v>
          </cell>
          <cell r="AQ124">
            <v>1.1959144699325117</v>
          </cell>
          <cell r="AR124">
            <v>1.4591047548304457</v>
          </cell>
          <cell r="AS124">
            <v>0.43572366904948251</v>
          </cell>
          <cell r="AT124">
            <v>1501.209775031067</v>
          </cell>
          <cell r="AU124">
            <v>410.8648270640515</v>
          </cell>
          <cell r="AV124">
            <v>2.8904147069142696</v>
          </cell>
          <cell r="AW124">
            <v>515352001.88834161</v>
          </cell>
          <cell r="AX124">
            <v>1</v>
          </cell>
          <cell r="AY124">
            <v>674565.36595299945</v>
          </cell>
          <cell r="AZ124">
            <v>0.68167004911508344</v>
          </cell>
          <cell r="BA124" t="str">
            <v>HEM 180</v>
          </cell>
        </row>
        <row r="125">
          <cell r="A125" t="str">
            <v>HEM 180</v>
          </cell>
          <cell r="B125">
            <v>2019.4535561566322</v>
          </cell>
          <cell r="C125">
            <v>200</v>
          </cell>
          <cell r="D125">
            <v>186</v>
          </cell>
          <cell r="E125">
            <v>14.5</v>
          </cell>
          <cell r="F125">
            <v>24</v>
          </cell>
          <cell r="G125">
            <v>15</v>
          </cell>
          <cell r="H125">
            <v>88.902361975597017</v>
          </cell>
          <cell r="I125">
            <v>90.601133223538369</v>
          </cell>
          <cell r="J125">
            <v>11325.141652942297</v>
          </cell>
          <cell r="K125">
            <v>1.0892477796076938</v>
          </cell>
          <cell r="L125">
            <v>74831329.975242943</v>
          </cell>
          <cell r="M125">
            <v>748313.29975242948</v>
          </cell>
          <cell r="N125">
            <v>883447.64082948014</v>
          </cell>
          <cell r="O125">
            <v>81.286778192084654</v>
          </cell>
          <cell r="P125">
            <v>25801271.324204411</v>
          </cell>
          <cell r="Q125">
            <v>277433.0249914453</v>
          </cell>
          <cell r="R125">
            <v>425188.90177796612</v>
          </cell>
          <cell r="S125">
            <v>47.730801978489779</v>
          </cell>
          <cell r="T125">
            <v>2013518.5812467397</v>
          </cell>
          <cell r="U125">
            <v>194294045840.84698</v>
          </cell>
          <cell r="V125">
            <v>1</v>
          </cell>
          <cell r="W125">
            <v>1</v>
          </cell>
          <cell r="X125">
            <v>1</v>
          </cell>
          <cell r="Y125">
            <v>1</v>
          </cell>
          <cell r="Z125">
            <v>1</v>
          </cell>
          <cell r="AA125">
            <v>1</v>
          </cell>
          <cell r="AB125">
            <v>1</v>
          </cell>
          <cell r="AC125">
            <v>1</v>
          </cell>
          <cell r="AD125">
            <v>1</v>
          </cell>
          <cell r="AE125">
            <v>1</v>
          </cell>
          <cell r="AF125">
            <v>1</v>
          </cell>
          <cell r="AG125">
            <v>1</v>
          </cell>
          <cell r="AH125">
            <v>1</v>
          </cell>
          <cell r="AI125">
            <v>1</v>
          </cell>
          <cell r="AJ125">
            <v>1</v>
          </cell>
          <cell r="AK125">
            <v>96.179616378105507</v>
          </cell>
          <cell r="AL125">
            <v>79.755980745108644</v>
          </cell>
          <cell r="AM125">
            <v>68.166917788567588</v>
          </cell>
          <cell r="AN125">
            <v>51.743282155570732</v>
          </cell>
          <cell r="AO125" t="str">
            <v>c</v>
          </cell>
          <cell r="AP125">
            <v>0.49</v>
          </cell>
          <cell r="AQ125">
            <v>1.0666071993172745</v>
          </cell>
          <cell r="AR125">
            <v>1.2811442226504524</v>
          </cell>
          <cell r="AS125">
            <v>0.50229849135357074</v>
          </cell>
          <cell r="AT125">
            <v>2019.4535561566322</v>
          </cell>
          <cell r="AU125">
            <v>500.17163953928076</v>
          </cell>
          <cell r="AV125">
            <v>2.9888514804727229</v>
          </cell>
          <cell r="AW125">
            <v>722279459.23307216</v>
          </cell>
          <cell r="AX125">
            <v>1</v>
          </cell>
          <cell r="AY125">
            <v>883447.64082948014</v>
          </cell>
          <cell r="AZ125">
            <v>0.65894922582559412</v>
          </cell>
          <cell r="BA125" t="str">
            <v>HEM 200</v>
          </cell>
        </row>
        <row r="126">
          <cell r="A126" t="str">
            <v>HEM 200</v>
          </cell>
          <cell r="B126">
            <v>2611.2203437321359</v>
          </cell>
          <cell r="C126">
            <v>220</v>
          </cell>
          <cell r="D126">
            <v>206</v>
          </cell>
          <cell r="E126">
            <v>15</v>
          </cell>
          <cell r="F126">
            <v>25</v>
          </cell>
          <cell r="G126">
            <v>18</v>
          </cell>
          <cell r="H126">
            <v>103.05577324485972</v>
          </cell>
          <cell r="I126">
            <v>105.02499184189526</v>
          </cell>
          <cell r="J126">
            <v>13128.123980236907</v>
          </cell>
          <cell r="K126">
            <v>1.2030973355292327</v>
          </cell>
          <cell r="L126">
            <v>106419093.92301598</v>
          </cell>
          <cell r="M126">
            <v>967446.30839105451</v>
          </cell>
          <cell r="N126">
            <v>1135147.3066758728</v>
          </cell>
          <cell r="O126">
            <v>90.034393571866545</v>
          </cell>
          <cell r="P126">
            <v>36512127.993881561</v>
          </cell>
          <cell r="Q126">
            <v>354486.67955224816</v>
          </cell>
          <cell r="R126">
            <v>543216.66149604111</v>
          </cell>
          <cell r="S126">
            <v>52.737220639287379</v>
          </cell>
          <cell r="T126">
            <v>2580536.3197723594</v>
          </cell>
          <cell r="U126">
            <v>336855059965.50403</v>
          </cell>
          <cell r="V126">
            <v>1</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91.642746316257885</v>
          </cell>
          <cell r="AL126">
            <v>75.951243074049586</v>
          </cell>
          <cell r="AM126">
            <v>64.898838652240158</v>
          </cell>
          <cell r="AN126">
            <v>49.20733541003186</v>
          </cell>
          <cell r="AO126" t="str">
            <v>c</v>
          </cell>
          <cell r="AP126">
            <v>0.49</v>
          </cell>
          <cell r="AQ126">
            <v>0.96535267506149613</v>
          </cell>
          <cell r="AR126">
            <v>1.1534642990142598</v>
          </cell>
          <cell r="AS126">
            <v>0.56028951852581821</v>
          </cell>
          <cell r="AT126">
            <v>2611.2203437321359</v>
          </cell>
          <cell r="AU126">
            <v>581.746377502212</v>
          </cell>
          <cell r="AV126">
            <v>3.0849012375014637</v>
          </cell>
          <cell r="AW126">
            <v>1003962244.3751348</v>
          </cell>
          <cell r="AX126">
            <v>1</v>
          </cell>
          <cell r="AY126">
            <v>1135147.3066758728</v>
          </cell>
          <cell r="AZ126">
            <v>0.63355102468520375</v>
          </cell>
          <cell r="BA126" t="str">
            <v>HEM 220</v>
          </cell>
        </row>
        <row r="127">
          <cell r="A127" t="str">
            <v>HEM 220</v>
          </cell>
          <cell r="B127">
            <v>3250.6610428779877</v>
          </cell>
          <cell r="C127">
            <v>240</v>
          </cell>
          <cell r="D127">
            <v>226</v>
          </cell>
          <cell r="E127">
            <v>15.5</v>
          </cell>
          <cell r="F127">
            <v>26</v>
          </cell>
          <cell r="G127">
            <v>18</v>
          </cell>
          <cell r="H127">
            <v>117.31137324485972</v>
          </cell>
          <cell r="I127">
            <v>119.55299184189525</v>
          </cell>
          <cell r="J127">
            <v>14944.123980236907</v>
          </cell>
          <cell r="K127">
            <v>1.3220973355292327</v>
          </cell>
          <cell r="L127">
            <v>146048318.8189142</v>
          </cell>
          <cell r="M127">
            <v>1217069.3234909517</v>
          </cell>
          <cell r="N127">
            <v>1419447.4224980047</v>
          </cell>
          <cell r="O127">
            <v>98.858280010179158</v>
          </cell>
          <cell r="P127">
            <v>50120471.665711686</v>
          </cell>
          <cell r="Q127">
            <v>443543.99704169633</v>
          </cell>
          <cell r="R127">
            <v>678553.44249110029</v>
          </cell>
          <cell r="S127">
            <v>57.912504066457807</v>
          </cell>
          <cell r="T127">
            <v>3136415.0974559998</v>
          </cell>
          <cell r="U127">
            <v>559533456310.08301</v>
          </cell>
          <cell r="V127">
            <v>1</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88.469376811759673</v>
          </cell>
          <cell r="AL127">
            <v>73.34637593871571</v>
          </cell>
          <cell r="AM127">
            <v>62.365649618039711</v>
          </cell>
          <cell r="AN127">
            <v>47.242648744995748</v>
          </cell>
          <cell r="AO127" t="str">
            <v>c</v>
          </cell>
          <cell r="AP127">
            <v>0.49</v>
          </cell>
          <cell r="AQ127">
            <v>0.87908505840159057</v>
          </cell>
          <cell r="AR127">
            <v>1.0527711092608536</v>
          </cell>
          <cell r="AS127">
            <v>0.61273525849948662</v>
          </cell>
          <cell r="AT127">
            <v>3250.6610428779877</v>
          </cell>
          <cell r="AU127">
            <v>680.08531898945159</v>
          </cell>
          <cell r="AV127">
            <v>3.2080814680738774</v>
          </cell>
          <cell r="AW127">
            <v>1348566249.7940254</v>
          </cell>
          <cell r="AX127">
            <v>1</v>
          </cell>
          <cell r="AY127">
            <v>1419447.4224980047</v>
          </cell>
          <cell r="AZ127">
            <v>0.61127648382739797</v>
          </cell>
          <cell r="BA127" t="str">
            <v>HEM 240</v>
          </cell>
        </row>
        <row r="128">
          <cell r="A128" t="str">
            <v>HEM 240</v>
          </cell>
          <cell r="B128">
            <v>4706.8614007174774</v>
          </cell>
          <cell r="C128">
            <v>270</v>
          </cell>
          <cell r="D128">
            <v>248</v>
          </cell>
          <cell r="E128">
            <v>18</v>
          </cell>
          <cell r="F128">
            <v>32</v>
          </cell>
          <cell r="G128">
            <v>21</v>
          </cell>
          <cell r="H128">
            <v>156.67467747217017</v>
          </cell>
          <cell r="I128">
            <v>159.66846111813521</v>
          </cell>
          <cell r="J128">
            <v>19958.557639766903</v>
          </cell>
          <cell r="K128">
            <v>1.4599468914507714</v>
          </cell>
          <cell r="L128">
            <v>242895047.21624359</v>
          </cell>
          <cell r="M128">
            <v>1799222.5719721748</v>
          </cell>
          <cell r="N128">
            <v>2116945.7264608857</v>
          </cell>
          <cell r="O128">
            <v>110.31758687896621</v>
          </cell>
          <cell r="P128">
            <v>81526231.52224116</v>
          </cell>
          <cell r="Q128">
            <v>657469.60905033199</v>
          </cell>
          <cell r="R128">
            <v>1005932.729193007</v>
          </cell>
          <cell r="S128">
            <v>63.912250104666562</v>
          </cell>
          <cell r="T128">
            <v>6272159.8309460804</v>
          </cell>
          <cell r="U128">
            <v>1123491207180.25</v>
          </cell>
          <cell r="V128">
            <v>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73.14891776256745</v>
          </cell>
          <cell r="AL128">
            <v>60.723170147125209</v>
          </cell>
          <cell r="AM128">
            <v>51.907558587089333</v>
          </cell>
          <cell r="AN128">
            <v>39.4818109716471</v>
          </cell>
          <cell r="AO128" t="str">
            <v>c</v>
          </cell>
          <cell r="AP128">
            <v>0.49</v>
          </cell>
          <cell r="AQ128">
            <v>0.79656117467419929</v>
          </cell>
          <cell r="AR128">
            <v>0.96341234029434886</v>
          </cell>
          <cell r="AS128">
            <v>0.66431476404114365</v>
          </cell>
          <cell r="AT128">
            <v>4706.8614007174774</v>
          </cell>
          <cell r="AU128">
            <v>681.46478511299506</v>
          </cell>
          <cell r="AV128">
            <v>3.2098646889684348</v>
          </cell>
          <cell r="AW128">
            <v>2433585017.9418216</v>
          </cell>
          <cell r="AX128">
            <v>1</v>
          </cell>
          <cell r="AY128">
            <v>2116945.7264608857</v>
          </cell>
          <cell r="AZ128">
            <v>0.55570688420336956</v>
          </cell>
          <cell r="BA128" t="str">
            <v>HEM 260</v>
          </cell>
        </row>
        <row r="129">
          <cell r="A129" t="str">
            <v>HEM 260</v>
          </cell>
          <cell r="B129">
            <v>5465.6532276717489</v>
          </cell>
          <cell r="C129">
            <v>290</v>
          </cell>
          <cell r="D129">
            <v>268</v>
          </cell>
          <cell r="E129">
            <v>18</v>
          </cell>
          <cell r="F129">
            <v>32.5</v>
          </cell>
          <cell r="G129">
            <v>24</v>
          </cell>
          <cell r="H129">
            <v>172.42087465752837</v>
          </cell>
          <cell r="I129">
            <v>175.71554105225823</v>
          </cell>
          <cell r="J129">
            <v>21964.442631532278</v>
          </cell>
          <cell r="K129">
            <v>1.5747964473723099</v>
          </cell>
          <cell r="L129">
            <v>313068601.20642596</v>
          </cell>
          <cell r="M129">
            <v>2159093.8014236274</v>
          </cell>
          <cell r="N129">
            <v>2523611.6728906068</v>
          </cell>
          <cell r="O129">
            <v>119.38772123500102</v>
          </cell>
          <cell r="P129">
            <v>104485840.43134595</v>
          </cell>
          <cell r="Q129">
            <v>779745.07784586528</v>
          </cell>
          <cell r="R129">
            <v>1192465.6068405653</v>
          </cell>
          <cell r="S129">
            <v>68.971334108220802</v>
          </cell>
          <cell r="T129">
            <v>7223473.1209513601</v>
          </cell>
          <cell r="U129">
            <v>1683893859588.26</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71.697537414927311</v>
          </cell>
          <cell r="AL129">
            <v>59.495998568899061</v>
          </cell>
          <cell r="AM129">
            <v>50.809393105102707</v>
          </cell>
          <cell r="AN129">
            <v>38.60785425907445</v>
          </cell>
          <cell r="AO129" t="str">
            <v>c</v>
          </cell>
          <cell r="AP129">
            <v>0.49</v>
          </cell>
          <cell r="AQ129">
            <v>0.73813298927295024</v>
          </cell>
          <cell r="AR129">
            <v>0.90426273729838347</v>
          </cell>
          <cell r="AS129">
            <v>0.70096048114732523</v>
          </cell>
          <cell r="AT129">
            <v>5465.6532276717489</v>
          </cell>
          <cell r="AU129">
            <v>777.41240092500607</v>
          </cell>
          <cell r="AV129">
            <v>3.3374837562028845</v>
          </cell>
          <cell r="AW129">
            <v>3074138760.6242132</v>
          </cell>
          <cell r="AX129">
            <v>1</v>
          </cell>
          <cell r="AY129">
            <v>2523611.6728906068</v>
          </cell>
          <cell r="AZ129">
            <v>0.53983831693109208</v>
          </cell>
          <cell r="BA129" t="str">
            <v>HEM 280</v>
          </cell>
        </row>
        <row r="130">
          <cell r="A130" t="str">
            <v>HEM 280</v>
          </cell>
          <cell r="B130">
            <v>6243.4959267454378</v>
          </cell>
          <cell r="C130">
            <v>310</v>
          </cell>
          <cell r="D130">
            <v>288</v>
          </cell>
          <cell r="E130">
            <v>18.5</v>
          </cell>
          <cell r="F130">
            <v>33</v>
          </cell>
          <cell r="G130">
            <v>24</v>
          </cell>
          <cell r="H130">
            <v>188.52907465752838</v>
          </cell>
          <cell r="I130">
            <v>192.13154105225823</v>
          </cell>
          <cell r="J130">
            <v>24016.442631532278</v>
          </cell>
          <cell r="K130">
            <v>1.6937964473723099</v>
          </cell>
          <cell r="L130">
            <v>395473397.43884325</v>
          </cell>
          <cell r="M130">
            <v>2551441.2737989887</v>
          </cell>
          <cell r="N130">
            <v>2965633.3778901631</v>
          </cell>
          <cell r="O130">
            <v>128.32293902127444</v>
          </cell>
          <cell r="P130">
            <v>131627604.01243071</v>
          </cell>
          <cell r="Q130">
            <v>914080.58341965778</v>
          </cell>
          <cell r="R130">
            <v>1396677.4674984484</v>
          </cell>
          <cell r="S130">
            <v>74.03194310890531</v>
          </cell>
          <cell r="T130">
            <v>8093944.0871728696</v>
          </cell>
          <cell r="U130">
            <v>2462913226864.71</v>
          </cell>
          <cell r="V130">
            <v>1</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70.526533565318601</v>
          </cell>
          <cell r="AL130">
            <v>58.534749252438246</v>
          </cell>
          <cell r="AM130">
            <v>49.799215410433739</v>
          </cell>
          <cell r="AN130">
            <v>37.807431097553369</v>
          </cell>
          <cell r="AO130" t="str">
            <v>c</v>
          </cell>
          <cell r="AP130">
            <v>0.49</v>
          </cell>
          <cell r="AQ130">
            <v>0.68767635808981542</v>
          </cell>
          <cell r="AR130">
            <v>0.85593009446984081</v>
          </cell>
          <cell r="AS130">
            <v>0.73230297840256653</v>
          </cell>
          <cell r="AT130">
            <v>6243.4959267454378</v>
          </cell>
          <cell r="AU130">
            <v>888.20168653726603</v>
          </cell>
          <cell r="AV130">
            <v>3.493209147724452</v>
          </cell>
          <cell r="AW130">
            <v>3822792561.26512</v>
          </cell>
          <cell r="AX130">
            <v>1</v>
          </cell>
          <cell r="AY130">
            <v>2965633.3778901631</v>
          </cell>
          <cell r="AZ130">
            <v>0.52478636285251679</v>
          </cell>
          <cell r="BA130" t="str">
            <v>HEM 300</v>
          </cell>
        </row>
        <row r="131">
          <cell r="A131" t="str">
            <v>HEM 300</v>
          </cell>
          <cell r="B131">
            <v>8216.6399803632321</v>
          </cell>
          <cell r="C131">
            <v>340</v>
          </cell>
          <cell r="D131">
            <v>310</v>
          </cell>
          <cell r="E131">
            <v>21</v>
          </cell>
          <cell r="F131">
            <v>39</v>
          </cell>
          <cell r="G131">
            <v>27</v>
          </cell>
          <cell r="H131">
            <v>237.91606480093438</v>
          </cell>
          <cell r="I131">
            <v>242.46223164426434</v>
          </cell>
          <cell r="J131">
            <v>30307.778955533042</v>
          </cell>
          <cell r="K131">
            <v>1.8316460032938489</v>
          </cell>
          <cell r="L131">
            <v>592010130.39769125</v>
          </cell>
          <cell r="M131">
            <v>3482412.5317511251</v>
          </cell>
          <cell r="N131">
            <v>4077674.0113754361</v>
          </cell>
          <cell r="O131">
            <v>139.76148729576121</v>
          </cell>
          <cell r="P131">
            <v>194030745.37086421</v>
          </cell>
          <cell r="Q131">
            <v>1251811.2604571884</v>
          </cell>
          <cell r="R131">
            <v>1913180.210832489</v>
          </cell>
          <cell r="S131">
            <v>80.012570053946277</v>
          </cell>
          <cell r="T131">
            <v>14146183.3900564</v>
          </cell>
          <cell r="U131">
            <v>4280030274693.7202</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60.434847633711549</v>
          </cell>
          <cell r="AL131">
            <v>50.206450480135047</v>
          </cell>
          <cell r="AM131">
            <v>42.893278385965978</v>
          </cell>
          <cell r="AN131">
            <v>32.664881232389476</v>
          </cell>
          <cell r="AO131" t="str">
            <v>c</v>
          </cell>
          <cell r="AP131">
            <v>0.49</v>
          </cell>
          <cell r="AQ131">
            <v>0.63627523756729387</v>
          </cell>
          <cell r="AR131">
            <v>0.80931052217464505</v>
          </cell>
          <cell r="AS131">
            <v>0.76368066321772088</v>
          </cell>
          <cell r="AT131">
            <v>8216.6399803632321</v>
          </cell>
          <cell r="AU131">
            <v>885.66792444646285</v>
          </cell>
          <cell r="AV131">
            <v>3.4895526428599348</v>
          </cell>
          <cell r="AW131">
            <v>6129530746.7355719</v>
          </cell>
          <cell r="AX131">
            <v>1</v>
          </cell>
          <cell r="AY131">
            <v>4077674.0113754361</v>
          </cell>
          <cell r="AZ131">
            <v>0.48596703926739648</v>
          </cell>
          <cell r="BA131" t="str">
            <v>HEM 320</v>
          </cell>
        </row>
        <row r="132">
          <cell r="A132" t="str">
            <v>HEM 320</v>
          </cell>
          <cell r="B132">
            <v>8430.9599334930481</v>
          </cell>
          <cell r="C132">
            <v>359</v>
          </cell>
          <cell r="D132">
            <v>309</v>
          </cell>
          <cell r="E132">
            <v>21</v>
          </cell>
          <cell r="F132">
            <v>40</v>
          </cell>
          <cell r="G132">
            <v>27</v>
          </cell>
          <cell r="H132">
            <v>244.95751480093438</v>
          </cell>
          <cell r="I132">
            <v>249.63823164426435</v>
          </cell>
          <cell r="J132">
            <v>31204.778955533042</v>
          </cell>
          <cell r="K132">
            <v>1.8656460032938489</v>
          </cell>
          <cell r="L132">
            <v>681348508.37061095</v>
          </cell>
          <cell r="M132">
            <v>3795813.4171064678</v>
          </cell>
          <cell r="N132">
            <v>4435027.3824974671</v>
          </cell>
          <cell r="O132">
            <v>147.76585787141727</v>
          </cell>
          <cell r="P132">
            <v>197093225.12086421</v>
          </cell>
          <cell r="Q132">
            <v>1275684.3049894124</v>
          </cell>
          <cell r="R132">
            <v>1950724.460832489</v>
          </cell>
          <cell r="S132">
            <v>79.47404040149479</v>
          </cell>
          <cell r="T132">
            <v>15101089.1600751</v>
          </cell>
          <cell r="U132">
            <v>4889875058756.6602</v>
          </cell>
          <cell r="V132">
            <v>1</v>
          </cell>
          <cell r="W132">
            <v>1</v>
          </cell>
          <cell r="X132">
            <v>1</v>
          </cell>
          <cell r="Y132">
            <v>1</v>
          </cell>
          <cell r="Z132">
            <v>1</v>
          </cell>
          <cell r="AA132">
            <v>1</v>
          </cell>
          <cell r="AB132">
            <v>1</v>
          </cell>
          <cell r="AC132">
            <v>1</v>
          </cell>
          <cell r="AD132">
            <v>1</v>
          </cell>
          <cell r="AE132">
            <v>1</v>
          </cell>
          <cell r="AF132">
            <v>1</v>
          </cell>
          <cell r="AG132">
            <v>1</v>
          </cell>
          <cell r="AH132">
            <v>1</v>
          </cell>
          <cell r="AI132">
            <v>1</v>
          </cell>
          <cell r="AJ132">
            <v>1</v>
          </cell>
          <cell r="AK132">
            <v>59.787188556996455</v>
          </cell>
          <cell r="AL132">
            <v>49.884859159299829</v>
          </cell>
          <cell r="AM132">
            <v>42.813954936319412</v>
          </cell>
          <cell r="AN132">
            <v>32.911625538622786</v>
          </cell>
          <cell r="AO132" t="str">
            <v>c</v>
          </cell>
          <cell r="AP132">
            <v>0.49</v>
          </cell>
          <cell r="AQ132">
            <v>0.64058674709694097</v>
          </cell>
          <cell r="AR132">
            <v>0.81311944331687069</v>
          </cell>
          <cell r="AS132">
            <v>0.76107518483276948</v>
          </cell>
          <cell r="AT132">
            <v>8430.9599334930481</v>
          </cell>
          <cell r="AU132">
            <v>916.24556049798207</v>
          </cell>
          <cell r="AV132">
            <v>3.5339659232427456</v>
          </cell>
          <cell r="AW132">
            <v>6464052824.4443445</v>
          </cell>
          <cell r="AX132">
            <v>1</v>
          </cell>
          <cell r="AY132">
            <v>4435027.3824974671</v>
          </cell>
          <cell r="AZ132">
            <v>0.49352582240946014</v>
          </cell>
          <cell r="BA132" t="str">
            <v>HEM 340</v>
          </cell>
        </row>
        <row r="133">
          <cell r="A133" t="str">
            <v>HEM 340</v>
          </cell>
          <cell r="B133">
            <v>9128.0111718608787</v>
          </cell>
          <cell r="C133">
            <v>377</v>
          </cell>
          <cell r="D133">
            <v>309</v>
          </cell>
          <cell r="E133">
            <v>21</v>
          </cell>
          <cell r="F133">
            <v>40</v>
          </cell>
          <cell r="G133">
            <v>27</v>
          </cell>
          <cell r="H133">
            <v>247.92481480093437</v>
          </cell>
          <cell r="I133">
            <v>252.66223164426435</v>
          </cell>
          <cell r="J133">
            <v>31582.778955533042</v>
          </cell>
          <cell r="K133">
            <v>1.9016460032938489</v>
          </cell>
          <cell r="L133">
            <v>763716794.35096347</v>
          </cell>
          <cell r="M133">
            <v>4051547.9806417162</v>
          </cell>
          <cell r="N133">
            <v>4717571.3930972647</v>
          </cell>
          <cell r="O133">
            <v>155.50379781391462</v>
          </cell>
          <cell r="P133">
            <v>197107116.62086421</v>
          </cell>
          <cell r="Q133">
            <v>1275774.2176107715</v>
          </cell>
          <cell r="R133">
            <v>1952708.960832489</v>
          </cell>
          <cell r="S133">
            <v>78.999798231272862</v>
          </cell>
          <cell r="T133">
            <v>15156670.463566203</v>
          </cell>
          <cell r="U133">
            <v>5463130411879.8896</v>
          </cell>
          <cell r="V133">
            <v>1</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60.211484428627088</v>
          </cell>
          <cell r="AL133">
            <v>50.427671533787894</v>
          </cell>
          <cell r="AM133">
            <v>43.441395766082103</v>
          </cell>
          <cell r="AN133">
            <v>33.657582871242909</v>
          </cell>
          <cell r="AO133" t="str">
            <v>b</v>
          </cell>
          <cell r="AP133">
            <v>0.34</v>
          </cell>
          <cell r="AQ133">
            <v>0.64443224108503061</v>
          </cell>
          <cell r="AR133">
            <v>0.78319993765939278</v>
          </cell>
          <cell r="AS133">
            <v>0.81413695617383353</v>
          </cell>
          <cell r="AT133">
            <v>9128.0111718608787</v>
          </cell>
          <cell r="AU133">
            <v>966.68731038695046</v>
          </cell>
          <cell r="AV133">
            <v>3.6085668600929459</v>
          </cell>
          <cell r="AW133">
            <v>6612875836.5817308</v>
          </cell>
          <cell r="AX133">
            <v>1</v>
          </cell>
          <cell r="AY133">
            <v>4717571.3930972647</v>
          </cell>
          <cell r="AZ133">
            <v>0.50324356809752391</v>
          </cell>
          <cell r="BA133" t="str">
            <v>HEM 360</v>
          </cell>
        </row>
        <row r="134">
          <cell r="A134" t="str">
            <v>HEM 360</v>
          </cell>
          <cell r="B134">
            <v>9177.0548788139986</v>
          </cell>
          <cell r="C134">
            <v>395</v>
          </cell>
          <cell r="D134">
            <v>308</v>
          </cell>
          <cell r="E134">
            <v>21</v>
          </cell>
          <cell r="F134">
            <v>40</v>
          </cell>
          <cell r="G134">
            <v>27</v>
          </cell>
          <cell r="H134">
            <v>250.26411480093438</v>
          </cell>
          <cell r="I134">
            <v>255.04623164426434</v>
          </cell>
          <cell r="J134">
            <v>31880.778955533042</v>
          </cell>
          <cell r="K134">
            <v>1.9336460032938489</v>
          </cell>
          <cell r="L134">
            <v>848670323.85544562</v>
          </cell>
          <cell r="M134">
            <v>4297064.9309136486</v>
          </cell>
          <cell r="N134">
            <v>4989317.4036970623</v>
          </cell>
          <cell r="O134">
            <v>163.1567500684601</v>
          </cell>
          <cell r="P134">
            <v>195217561.45419753</v>
          </cell>
          <cell r="Q134">
            <v>1267646.5029493347</v>
          </cell>
          <cell r="R134">
            <v>1942353.460832489</v>
          </cell>
          <cell r="S134">
            <v>78.251915932789359</v>
          </cell>
          <cell r="T134">
            <v>15169583.4957531</v>
          </cell>
          <cell r="U134">
            <v>6009151264428.9199</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60.652407709073763</v>
          </cell>
          <cell r="AL134">
            <v>50.991414154631606</v>
          </cell>
          <cell r="AM134">
            <v>44.10180823878467</v>
          </cell>
          <cell r="AN134">
            <v>34.440814684342506</v>
          </cell>
          <cell r="AO134" t="str">
            <v>b</v>
          </cell>
          <cell r="AP134">
            <v>0.34</v>
          </cell>
          <cell r="AQ134">
            <v>0.65059131667997838</v>
          </cell>
          <cell r="AR134">
            <v>0.7882350545052903</v>
          </cell>
          <cell r="AS134">
            <v>0.81086032589156787</v>
          </cell>
          <cell r="AT134">
            <v>9177.0548788139986</v>
          </cell>
          <cell r="AU134">
            <v>1013.4139489085779</v>
          </cell>
          <cell r="AV134">
            <v>3.6791052519740703</v>
          </cell>
          <cell r="AW134">
            <v>6712604162.7908278</v>
          </cell>
          <cell r="AX134">
            <v>1</v>
          </cell>
          <cell r="AY134">
            <v>4989317.4036970623</v>
          </cell>
          <cell r="AZ134">
            <v>0.51367593978590553</v>
          </cell>
          <cell r="BA134" t="str">
            <v>HEM 400</v>
          </cell>
        </row>
        <row r="135">
          <cell r="A135" t="str">
            <v>HEM 400</v>
          </cell>
          <cell r="B135">
            <v>9314.110888379686</v>
          </cell>
          <cell r="C135">
            <v>432</v>
          </cell>
          <cell r="D135">
            <v>307</v>
          </cell>
          <cell r="E135">
            <v>21</v>
          </cell>
          <cell r="F135">
            <v>40</v>
          </cell>
          <cell r="G135">
            <v>27</v>
          </cell>
          <cell r="H135">
            <v>255.73556480093438</v>
          </cell>
          <cell r="I135">
            <v>260.62223164426433</v>
          </cell>
          <cell r="J135">
            <v>32577.778955533042</v>
          </cell>
          <cell r="K135">
            <v>2.003646003293849</v>
          </cell>
          <cell r="L135">
            <v>1041190960.4731015</v>
          </cell>
          <cell r="M135">
            <v>4820328.5207088031</v>
          </cell>
          <cell r="N135">
            <v>5570619.0643744236</v>
          </cell>
          <cell r="O135">
            <v>178.77404154798538</v>
          </cell>
          <cell r="P135">
            <v>193354989.53753087</v>
          </cell>
          <cell r="Q135">
            <v>1259641.6256516669</v>
          </cell>
          <cell r="R135">
            <v>1934132.710832489</v>
          </cell>
          <cell r="S135">
            <v>77.040120899832516</v>
          </cell>
          <cell r="T135">
            <v>15241168.005823201</v>
          </cell>
          <cell r="U135">
            <v>7268654385438.4102</v>
          </cell>
          <cell r="V135">
            <v>1</v>
          </cell>
          <cell r="W135">
            <v>1</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61.503456267805134</v>
          </cell>
          <cell r="AL135">
            <v>52.079854971380385</v>
          </cell>
          <cell r="AM135">
            <v>45.36834760949764</v>
          </cell>
          <cell r="AN135">
            <v>35.944746313072891</v>
          </cell>
          <cell r="AO135" t="str">
            <v>b</v>
          </cell>
          <cell r="AP135">
            <v>0.34</v>
          </cell>
          <cell r="AQ135">
            <v>0.66082472904783673</v>
          </cell>
          <cell r="AR135">
            <v>0.79668486519870563</v>
          </cell>
          <cell r="AS135">
            <v>0.8053628246343868</v>
          </cell>
          <cell r="AT135">
            <v>9314.110888379686</v>
          </cell>
          <cell r="AU135">
            <v>1111.9493936239394</v>
          </cell>
          <cell r="AV135">
            <v>3.8321234573846548</v>
          </cell>
          <cell r="AW135">
            <v>6974753516.44242</v>
          </cell>
          <cell r="AX135">
            <v>1</v>
          </cell>
          <cell r="AY135">
            <v>5570619.0643744236</v>
          </cell>
          <cell r="AZ135">
            <v>0.5324777618616876</v>
          </cell>
          <cell r="BA135" t="str">
            <v>HEM 450</v>
          </cell>
        </row>
        <row r="136">
          <cell r="A136" t="str">
            <v>HEM 450</v>
          </cell>
          <cell r="B136">
            <v>9527.7454567337572</v>
          </cell>
          <cell r="C136">
            <v>478</v>
          </cell>
          <cell r="D136">
            <v>307</v>
          </cell>
          <cell r="E136">
            <v>21</v>
          </cell>
          <cell r="F136">
            <v>40</v>
          </cell>
          <cell r="G136">
            <v>27</v>
          </cell>
          <cell r="H136">
            <v>263.31866480093436</v>
          </cell>
          <cell r="I136">
            <v>268.35023164426428</v>
          </cell>
          <cell r="J136">
            <v>33543.778955533038</v>
          </cell>
          <cell r="K136">
            <v>2.0956460032938491</v>
          </cell>
          <cell r="L136">
            <v>1314843420.5018015</v>
          </cell>
          <cell r="M136">
            <v>5501436.905865279</v>
          </cell>
          <cell r="N136">
            <v>6331016.9803516837</v>
          </cell>
          <cell r="O136">
            <v>197.98442425897409</v>
          </cell>
          <cell r="P136">
            <v>193390490.03753087</v>
          </cell>
          <cell r="Q136">
            <v>1259872.8992673021</v>
          </cell>
          <cell r="R136">
            <v>1939204.210832489</v>
          </cell>
          <cell r="S136">
            <v>75.929678880463968</v>
          </cell>
          <cell r="T136">
            <v>15383215.356600899</v>
          </cell>
          <cell r="U136">
            <v>9092159181547.6895</v>
          </cell>
          <cell r="V136">
            <v>1</v>
          </cell>
          <cell r="W136">
            <v>1</v>
          </cell>
          <cell r="X136">
            <v>1</v>
          </cell>
          <cell r="Y136">
            <v>1</v>
          </cell>
          <cell r="Z136">
            <v>1</v>
          </cell>
          <cell r="AA136">
            <v>1</v>
          </cell>
          <cell r="AB136">
            <v>1</v>
          </cell>
          <cell r="AC136">
            <v>1</v>
          </cell>
          <cell r="AD136">
            <v>1</v>
          </cell>
          <cell r="AE136">
            <v>1</v>
          </cell>
          <cell r="AF136">
            <v>1</v>
          </cell>
          <cell r="AG136">
            <v>1</v>
          </cell>
          <cell r="AH136">
            <v>1</v>
          </cell>
          <cell r="AI136">
            <v>1</v>
          </cell>
          <cell r="AJ136">
            <v>1</v>
          </cell>
          <cell r="AK136">
            <v>62.474952690092557</v>
          </cell>
          <cell r="AL136">
            <v>53.322734020664427</v>
          </cell>
          <cell r="AM136">
            <v>46.80450589902987</v>
          </cell>
          <cell r="AN136">
            <v>37.652287229601733</v>
          </cell>
          <cell r="AO136" t="str">
            <v>b</v>
          </cell>
          <cell r="AP136">
            <v>0.34</v>
          </cell>
          <cell r="AQ136">
            <v>0.67048903367011481</v>
          </cell>
          <cell r="AR136">
            <v>0.80476090785986176</v>
          </cell>
          <cell r="AS136">
            <v>0.80011019724437105</v>
          </cell>
          <cell r="AT136">
            <v>9527.7454567337572</v>
          </cell>
          <cell r="AU136">
            <v>1237.8758584097091</v>
          </cell>
          <cell r="AV136">
            <v>4.0354654470652953</v>
          </cell>
          <cell r="AW136">
            <v>7379676181.4634657</v>
          </cell>
          <cell r="AX136">
            <v>1</v>
          </cell>
          <cell r="AY136">
            <v>6331016.9803516837</v>
          </cell>
          <cell r="AZ136">
            <v>0.55186425222770774</v>
          </cell>
          <cell r="BA136" t="str">
            <v>HEM 500</v>
          </cell>
        </row>
        <row r="137">
          <cell r="A137" t="str">
            <v>HEM 500</v>
          </cell>
          <cell r="B137">
            <v>9698.2976268095754</v>
          </cell>
          <cell r="C137">
            <v>524</v>
          </cell>
          <cell r="D137">
            <v>306</v>
          </cell>
          <cell r="E137">
            <v>21</v>
          </cell>
          <cell r="F137">
            <v>40</v>
          </cell>
          <cell r="G137">
            <v>27</v>
          </cell>
          <cell r="H137">
            <v>270.27376480093437</v>
          </cell>
          <cell r="I137">
            <v>275.43823164426431</v>
          </cell>
          <cell r="J137">
            <v>34429.778955533038</v>
          </cell>
          <cell r="K137">
            <v>2.1836460032938487</v>
          </cell>
          <cell r="L137">
            <v>1619289411.9987898</v>
          </cell>
          <cell r="M137">
            <v>6180493.9389266782</v>
          </cell>
          <cell r="N137">
            <v>7094272.8963289429</v>
          </cell>
          <cell r="O137">
            <v>216.86782348554689</v>
          </cell>
          <cell r="P137">
            <v>191547143.87086421</v>
          </cell>
          <cell r="Q137">
            <v>1251942.116803034</v>
          </cell>
          <cell r="R137">
            <v>1932015.710832489</v>
          </cell>
          <cell r="S137">
            <v>74.588302434705511</v>
          </cell>
          <cell r="T137">
            <v>15482595.475854</v>
          </cell>
          <cell r="U137">
            <v>11011420192710.801</v>
          </cell>
          <cell r="V137">
            <v>1</v>
          </cell>
          <cell r="W137">
            <v>1</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63.42317811897906</v>
          </cell>
          <cell r="AL137">
            <v>54.535523034257004</v>
          </cell>
          <cell r="AM137">
            <v>48.214076603394219</v>
          </cell>
          <cell r="AN137">
            <v>39.326421518672149</v>
          </cell>
          <cell r="AO137" t="str">
            <v>b</v>
          </cell>
          <cell r="AP137">
            <v>0.34</v>
          </cell>
          <cell r="AQ137">
            <v>0.68254693239614839</v>
          </cell>
          <cell r="AR137">
            <v>0.8149681359690415</v>
          </cell>
          <cell r="AS137">
            <v>0.79347440132617197</v>
          </cell>
          <cell r="AT137">
            <v>9698.2976268095754</v>
          </cell>
          <cell r="AU137">
            <v>1357.8972921283084</v>
          </cell>
          <cell r="AV137">
            <v>4.2366009968513465</v>
          </cell>
          <cell r="AW137">
            <v>7735347762.4477444</v>
          </cell>
          <cell r="AX137">
            <v>1</v>
          </cell>
          <cell r="AY137">
            <v>7094272.8963289429</v>
          </cell>
          <cell r="AZ137">
            <v>0.5705953132577184</v>
          </cell>
          <cell r="BA137" t="str">
            <v>HEM 550</v>
          </cell>
        </row>
        <row r="138">
          <cell r="A138" t="str">
            <v>HEM 550</v>
          </cell>
          <cell r="B138">
            <v>9913.1793449990309</v>
          </cell>
          <cell r="C138">
            <v>572</v>
          </cell>
          <cell r="D138">
            <v>306</v>
          </cell>
          <cell r="E138">
            <v>21</v>
          </cell>
          <cell r="F138">
            <v>40</v>
          </cell>
          <cell r="G138">
            <v>27</v>
          </cell>
          <cell r="H138">
            <v>278.18656480093438</v>
          </cell>
          <cell r="I138">
            <v>283.50223164426427</v>
          </cell>
          <cell r="J138">
            <v>35437.778955533038</v>
          </cell>
          <cell r="K138">
            <v>2.2796460032938488</v>
          </cell>
          <cell r="L138">
            <v>1979839599.7009661</v>
          </cell>
          <cell r="M138">
            <v>6922516.0828705113</v>
          </cell>
          <cell r="N138">
            <v>7932683.5912617361</v>
          </cell>
          <cell r="O138">
            <v>236.36423123217736</v>
          </cell>
          <cell r="P138">
            <v>191584187.87086421</v>
          </cell>
          <cell r="Q138">
            <v>1252184.234450093</v>
          </cell>
          <cell r="R138">
            <v>1937307.710832489</v>
          </cell>
          <cell r="S138">
            <v>73.526955505917627</v>
          </cell>
          <cell r="T138">
            <v>15630822.2999411</v>
          </cell>
          <cell r="U138">
            <v>13323129529196.301</v>
          </cell>
          <cell r="V138">
            <v>1</v>
          </cell>
          <cell r="W138">
            <v>1</v>
          </cell>
          <cell r="X138">
            <v>1</v>
          </cell>
          <cell r="Y138">
            <v>1</v>
          </cell>
          <cell r="Z138">
            <v>1</v>
          </cell>
          <cell r="AA138">
            <v>1</v>
          </cell>
          <cell r="AB138">
            <v>1</v>
          </cell>
          <cell r="AC138">
            <v>1</v>
          </cell>
          <cell r="AD138">
            <v>1</v>
          </cell>
          <cell r="AE138">
            <v>2</v>
          </cell>
          <cell r="AF138">
            <v>1</v>
          </cell>
          <cell r="AG138">
            <v>1</v>
          </cell>
          <cell r="AH138">
            <v>1</v>
          </cell>
          <cell r="AI138">
            <v>1</v>
          </cell>
          <cell r="AJ138">
            <v>1</v>
          </cell>
          <cell r="AK138">
            <v>64.328128637924095</v>
          </cell>
          <cell r="AL138">
            <v>55.693275974500537</v>
          </cell>
          <cell r="AM138">
            <v>49.551638160038493</v>
          </cell>
          <cell r="AN138">
            <v>40.916785496614928</v>
          </cell>
          <cell r="AO138" t="str">
            <v>b</v>
          </cell>
          <cell r="AP138">
            <v>0.34</v>
          </cell>
          <cell r="AQ138">
            <v>0.69239936114785883</v>
          </cell>
          <cell r="AR138">
            <v>0.82341632905411755</v>
          </cell>
          <cell r="AS138">
            <v>0.78798529936629247</v>
          </cell>
          <cell r="AT138">
            <v>9913.1793449990309</v>
          </cell>
          <cell r="AU138">
            <v>1486.5494142202474</v>
          </cell>
          <cell r="AV138">
            <v>4.4592729729866161</v>
          </cell>
          <cell r="AW138">
            <v>8181583327.2400532</v>
          </cell>
          <cell r="AX138">
            <v>1</v>
          </cell>
          <cell r="AY138">
            <v>7932683.5912617361</v>
          </cell>
          <cell r="AZ138">
            <v>0.58668578217736111</v>
          </cell>
          <cell r="BA138" t="str">
            <v>HEM 600</v>
          </cell>
        </row>
        <row r="139">
          <cell r="A139" t="str">
            <v>HEM 600</v>
          </cell>
          <cell r="B139">
            <v>10082.639797498399</v>
          </cell>
          <cell r="C139">
            <v>620</v>
          </cell>
          <cell r="D139">
            <v>305</v>
          </cell>
          <cell r="E139">
            <v>21</v>
          </cell>
          <cell r="F139">
            <v>40</v>
          </cell>
          <cell r="G139">
            <v>27</v>
          </cell>
          <cell r="H139">
            <v>285.4713648009344</v>
          </cell>
          <cell r="I139">
            <v>290.92623164426431</v>
          </cell>
          <cell r="J139">
            <v>36365.778955533038</v>
          </cell>
          <cell r="K139">
            <v>2.3716460032938489</v>
          </cell>
          <cell r="L139">
            <v>2374475442.0932493</v>
          </cell>
          <cell r="M139">
            <v>7659598.2003008043</v>
          </cell>
          <cell r="N139">
            <v>8772086.2861945275</v>
          </cell>
          <cell r="O139">
            <v>255.5273516441882</v>
          </cell>
          <cell r="P139">
            <v>189754625.2041975</v>
          </cell>
          <cell r="Q139">
            <v>1244292.6242898197</v>
          </cell>
          <cell r="R139">
            <v>1930379.710832489</v>
          </cell>
          <cell r="S139">
            <v>72.235342770328884</v>
          </cell>
          <cell r="T139">
            <v>15736381.995346701</v>
          </cell>
          <cell r="U139">
            <v>15700023666012</v>
          </cell>
          <cell r="V139">
            <v>1</v>
          </cell>
          <cell r="W139">
            <v>1</v>
          </cell>
          <cell r="X139">
            <v>1</v>
          </cell>
          <cell r="Y139">
            <v>1</v>
          </cell>
          <cell r="Z139">
            <v>1</v>
          </cell>
          <cell r="AA139">
            <v>1</v>
          </cell>
          <cell r="AB139">
            <v>1</v>
          </cell>
          <cell r="AC139">
            <v>2</v>
          </cell>
          <cell r="AD139">
            <v>2</v>
          </cell>
          <cell r="AE139">
            <v>3</v>
          </cell>
          <cell r="AF139">
            <v>1</v>
          </cell>
          <cell r="AG139">
            <v>1</v>
          </cell>
          <cell r="AH139">
            <v>1</v>
          </cell>
          <cell r="AI139">
            <v>1</v>
          </cell>
          <cell r="AJ139">
            <v>1</v>
          </cell>
          <cell r="AK139">
            <v>65.216422455678043</v>
          </cell>
          <cell r="AL139">
            <v>56.829416628772904</v>
          </cell>
          <cell r="AM139">
            <v>50.872002556637746</v>
          </cell>
          <cell r="AN139">
            <v>42.484996729732607</v>
          </cell>
          <cell r="AO139" t="str">
            <v>b</v>
          </cell>
          <cell r="AP139">
            <v>0.34</v>
          </cell>
          <cell r="AQ139">
            <v>0.70477989121352957</v>
          </cell>
          <cell r="AR139">
            <v>0.83416992903577736</v>
          </cell>
          <cell r="AS139">
            <v>0.7810035440517642</v>
          </cell>
          <cell r="AT139">
            <v>10082.639797498399</v>
          </cell>
          <cell r="AU139">
            <v>1608.2917966500295</v>
          </cell>
          <cell r="AV139">
            <v>4.675984589325437</v>
          </cell>
          <cell r="AW139">
            <v>8566911029.1349001</v>
          </cell>
          <cell r="AX139">
            <v>1</v>
          </cell>
          <cell r="AY139">
            <v>8772086.2861945275</v>
          </cell>
          <cell r="AZ139">
            <v>0.60291140001035382</v>
          </cell>
          <cell r="BA139" t="str">
            <v>HEM 650</v>
          </cell>
        </row>
        <row r="140">
          <cell r="A140" t="str">
            <v>HEM 650</v>
          </cell>
          <cell r="B140">
            <v>10289.208344478959</v>
          </cell>
          <cell r="C140">
            <v>668</v>
          </cell>
          <cell r="D140">
            <v>305</v>
          </cell>
          <cell r="E140">
            <v>21</v>
          </cell>
          <cell r="F140">
            <v>40</v>
          </cell>
          <cell r="G140">
            <v>27</v>
          </cell>
          <cell r="H140">
            <v>293.3841648009344</v>
          </cell>
          <cell r="I140">
            <v>298.99023164426427</v>
          </cell>
          <cell r="J140">
            <v>37373.778955533038</v>
          </cell>
          <cell r="K140">
            <v>2.467646003293849</v>
          </cell>
          <cell r="L140">
            <v>2816675808.5089736</v>
          </cell>
          <cell r="M140">
            <v>8433161.1033202801</v>
          </cell>
          <cell r="N140">
            <v>9656960.9811273217</v>
          </cell>
          <cell r="O140">
            <v>274.5269123788068</v>
          </cell>
          <cell r="P140">
            <v>189791669.20419753</v>
          </cell>
          <cell r="Q140">
            <v>1244535.5357652297</v>
          </cell>
          <cell r="R140">
            <v>1935671.710832489</v>
          </cell>
          <cell r="S140">
            <v>71.261517506831353</v>
          </cell>
          <cell r="T140">
            <v>15884611.850405199</v>
          </cell>
          <cell r="U140">
            <v>18426266865969.199</v>
          </cell>
          <cell r="V140">
            <v>1</v>
          </cell>
          <cell r="W140">
            <v>1</v>
          </cell>
          <cell r="X140">
            <v>1</v>
          </cell>
          <cell r="Y140">
            <v>2</v>
          </cell>
          <cell r="Z140">
            <v>2</v>
          </cell>
          <cell r="AA140">
            <v>1</v>
          </cell>
          <cell r="AB140">
            <v>1</v>
          </cell>
          <cell r="AC140">
            <v>2</v>
          </cell>
          <cell r="AD140">
            <v>3</v>
          </cell>
          <cell r="AE140">
            <v>3</v>
          </cell>
          <cell r="AF140">
            <v>1</v>
          </cell>
          <cell r="AG140">
            <v>1</v>
          </cell>
          <cell r="AH140">
            <v>1</v>
          </cell>
          <cell r="AI140">
            <v>1</v>
          </cell>
          <cell r="AJ140">
            <v>1</v>
          </cell>
          <cell r="AK140">
            <v>66.02613041164048</v>
          </cell>
          <cell r="AL140">
            <v>57.865328680488645</v>
          </cell>
          <cell r="AM140">
            <v>52.068590717447442</v>
          </cell>
          <cell r="AN140">
            <v>43.907788986295607</v>
          </cell>
          <cell r="AO140" t="str">
            <v>b</v>
          </cell>
          <cell r="AP140">
            <v>0.34</v>
          </cell>
          <cell r="AQ140">
            <v>0.71441107066747511</v>
          </cell>
          <cell r="AR140">
            <v>0.84264147095959485</v>
          </cell>
          <cell r="AS140">
            <v>0.77550855940711871</v>
          </cell>
          <cell r="AT140">
            <v>10289.208344478959</v>
          </cell>
          <cell r="AU140">
            <v>1734.1933349430228</v>
          </cell>
          <cell r="AV140">
            <v>4.9055477924911273</v>
          </cell>
          <cell r="AW140">
            <v>9030607002.9406147</v>
          </cell>
          <cell r="AX140">
            <v>1</v>
          </cell>
          <cell r="AY140">
            <v>9656960.9811273217</v>
          </cell>
          <cell r="AZ140">
            <v>0.61613509006466505</v>
          </cell>
          <cell r="BA140" t="str">
            <v>HEM 700</v>
          </cell>
        </row>
        <row r="141">
          <cell r="A141" t="str">
            <v>HEM 700</v>
          </cell>
          <cell r="B141">
            <v>10448.173494992059</v>
          </cell>
          <cell r="C141">
            <v>716</v>
          </cell>
          <cell r="D141">
            <v>304</v>
          </cell>
          <cell r="E141">
            <v>21</v>
          </cell>
          <cell r="F141">
            <v>40</v>
          </cell>
          <cell r="G141">
            <v>27</v>
          </cell>
          <cell r="H141">
            <v>300.66896480093436</v>
          </cell>
          <cell r="I141">
            <v>306.41423164426431</v>
          </cell>
          <cell r="J141">
            <v>38301.778955533038</v>
          </cell>
          <cell r="K141">
            <v>2.5596460032938491</v>
          </cell>
          <cell r="L141">
            <v>3292780581.6148057</v>
          </cell>
          <cell r="M141">
            <v>9197711.1218290664</v>
          </cell>
          <cell r="N141">
            <v>10538987.676060114</v>
          </cell>
          <cell r="O141">
            <v>293.2053721066124</v>
          </cell>
          <cell r="P141">
            <v>187974306.53753087</v>
          </cell>
          <cell r="Q141">
            <v>1236673.0693258611</v>
          </cell>
          <cell r="R141">
            <v>1928783.710832489</v>
          </cell>
          <cell r="S141">
            <v>70.055102505925134</v>
          </cell>
          <cell r="T141">
            <v>15990173.8508636</v>
          </cell>
          <cell r="U141">
            <v>21161034588647.102</v>
          </cell>
          <cell r="V141">
            <v>1</v>
          </cell>
          <cell r="W141">
            <v>1</v>
          </cell>
          <cell r="X141">
            <v>2</v>
          </cell>
          <cell r="Y141">
            <v>2</v>
          </cell>
          <cell r="Z141">
            <v>3</v>
          </cell>
          <cell r="AA141">
            <v>1</v>
          </cell>
          <cell r="AB141">
            <v>2</v>
          </cell>
          <cell r="AC141">
            <v>3</v>
          </cell>
          <cell r="AD141">
            <v>4</v>
          </cell>
          <cell r="AE141">
            <v>4</v>
          </cell>
          <cell r="AF141">
            <v>1</v>
          </cell>
          <cell r="AG141">
            <v>1</v>
          </cell>
          <cell r="AH141">
            <v>1</v>
          </cell>
          <cell r="AI141">
            <v>1</v>
          </cell>
          <cell r="AJ141">
            <v>1</v>
          </cell>
          <cell r="AK141">
            <v>66.828384296862666</v>
          </cell>
          <cell r="AL141">
            <v>58.891416137944169</v>
          </cell>
          <cell r="AM141">
            <v>53.261233698005654</v>
          </cell>
          <cell r="AN141">
            <v>45.324265539087165</v>
          </cell>
          <cell r="AO141" t="str">
            <v>b</v>
          </cell>
          <cell r="AP141">
            <v>0.34</v>
          </cell>
          <cell r="AQ141">
            <v>0.72671390374653344</v>
          </cell>
          <cell r="AR141">
            <v>0.85359791258617368</v>
          </cell>
          <cell r="AS141">
            <v>0.76841012183662039</v>
          </cell>
          <cell r="AT141">
            <v>10448.173494992059</v>
          </cell>
          <cell r="AU141">
            <v>1852.2900493684413</v>
          </cell>
          <cell r="AV141">
            <v>5.1253659246367729</v>
          </cell>
          <cell r="AW141">
            <v>9421135956.5575142</v>
          </cell>
          <cell r="AX141">
            <v>1</v>
          </cell>
          <cell r="AY141">
            <v>10538987.676060114</v>
          </cell>
          <cell r="AZ141">
            <v>0.63017618872447312</v>
          </cell>
          <cell r="BA141" t="str">
            <v>HEM 800</v>
          </cell>
        </row>
        <row r="142">
          <cell r="A142" t="str">
            <v>HEM 800</v>
          </cell>
          <cell r="B142">
            <v>10831.614123543719</v>
          </cell>
          <cell r="C142">
            <v>814</v>
          </cell>
          <cell r="D142">
            <v>303</v>
          </cell>
          <cell r="E142">
            <v>21</v>
          </cell>
          <cell r="F142">
            <v>40</v>
          </cell>
          <cell r="G142">
            <v>30</v>
          </cell>
          <cell r="H142">
            <v>317.34854790238808</v>
          </cell>
          <cell r="I142">
            <v>323.41253289415346</v>
          </cell>
          <cell r="J142">
            <v>40426.566611769187</v>
          </cell>
          <cell r="K142">
            <v>2.7464955592153872</v>
          </cell>
          <cell r="L142">
            <v>4425980087.0196629</v>
          </cell>
          <cell r="M142">
            <v>10874643.94845126</v>
          </cell>
          <cell r="N142">
            <v>12487703.948166216</v>
          </cell>
          <cell r="O142">
            <v>330.88059533323616</v>
          </cell>
          <cell r="P142">
            <v>186273674.37260246</v>
          </cell>
          <cell r="Q142">
            <v>1229529.2037795542</v>
          </cell>
          <cell r="R142">
            <v>1930392.4477766522</v>
          </cell>
          <cell r="S142">
            <v>67.880074664887772</v>
          </cell>
          <cell r="T142">
            <v>16632545.879981199</v>
          </cell>
          <cell r="U142">
            <v>27472064427531.801</v>
          </cell>
          <cell r="V142">
            <v>1</v>
          </cell>
          <cell r="W142">
            <v>2</v>
          </cell>
          <cell r="X142">
            <v>3</v>
          </cell>
          <cell r="Y142">
            <v>4</v>
          </cell>
          <cell r="Z142">
            <v>4</v>
          </cell>
          <cell r="AA142">
            <v>2</v>
          </cell>
          <cell r="AB142">
            <v>3</v>
          </cell>
          <cell r="AC142">
            <v>4</v>
          </cell>
          <cell r="AD142">
            <v>4</v>
          </cell>
          <cell r="AE142">
            <v>4</v>
          </cell>
          <cell r="AF142">
            <v>1</v>
          </cell>
          <cell r="AG142">
            <v>1</v>
          </cell>
          <cell r="AH142">
            <v>1</v>
          </cell>
          <cell r="AI142">
            <v>1</v>
          </cell>
          <cell r="AJ142">
            <v>1</v>
          </cell>
          <cell r="AK142">
            <v>67.937888111819348</v>
          </cell>
          <cell r="AL142">
            <v>60.4428167912737</v>
          </cell>
          <cell r="AM142">
            <v>55.260690858412566</v>
          </cell>
          <cell r="AN142">
            <v>47.765619537866897</v>
          </cell>
          <cell r="AO142" t="str">
            <v>b</v>
          </cell>
          <cell r="AP142">
            <v>0.34</v>
          </cell>
          <cell r="AQ142">
            <v>0.74999942576342749</v>
          </cell>
          <cell r="AR142">
            <v>0.87474947170251816</v>
          </cell>
          <cell r="AS142">
            <v>0.75474104376507078</v>
          </cell>
          <cell r="AT142">
            <v>10831.614123543719</v>
          </cell>
          <cell r="AU142">
            <v>2069.3474730278399</v>
          </cell>
          <cell r="AV142">
            <v>5.5391961989777814</v>
          </cell>
          <cell r="AW142">
            <v>10337235477.339573</v>
          </cell>
          <cell r="AX142">
            <v>1</v>
          </cell>
          <cell r="AY142">
            <v>12487703.948166216</v>
          </cell>
          <cell r="AZ142">
            <v>0.65486724555783782</v>
          </cell>
          <cell r="BA142" t="str">
            <v>HEM 900</v>
          </cell>
        </row>
        <row r="143">
          <cell r="A143" t="str">
            <v>HEM 900</v>
          </cell>
          <cell r="B143">
            <v>11157.658020868619</v>
          </cell>
          <cell r="C143">
            <v>910</v>
          </cell>
          <cell r="D143">
            <v>302</v>
          </cell>
          <cell r="E143">
            <v>21</v>
          </cell>
          <cell r="F143">
            <v>40</v>
          </cell>
          <cell r="G143">
            <v>30</v>
          </cell>
          <cell r="H143">
            <v>332.5461479023881</v>
          </cell>
          <cell r="I143">
            <v>338.90053289415346</v>
          </cell>
          <cell r="J143">
            <v>42362.566611769187</v>
          </cell>
          <cell r="K143">
            <v>2.9344955592153874</v>
          </cell>
          <cell r="L143">
            <v>5704342096.8504677</v>
          </cell>
          <cell r="M143">
            <v>12537015.597473558</v>
          </cell>
          <cell r="N143">
            <v>14441763.145531137</v>
          </cell>
          <cell r="O143">
            <v>366.95401938029499</v>
          </cell>
          <cell r="P143">
            <v>184517635.70593578</v>
          </cell>
          <cell r="Q143">
            <v>1221971.0973903032</v>
          </cell>
          <cell r="R143">
            <v>1928876.4477766522</v>
          </cell>
          <cell r="S143">
            <v>65.997549167478496</v>
          </cell>
          <cell r="T143">
            <v>16886343.0651346</v>
          </cell>
          <cell r="U143">
            <v>34418545424146.496</v>
          </cell>
          <cell r="V143">
            <v>2</v>
          </cell>
          <cell r="W143">
            <v>3</v>
          </cell>
          <cell r="X143">
            <v>4</v>
          </cell>
          <cell r="Y143">
            <v>4</v>
          </cell>
          <cell r="Z143">
            <v>4</v>
          </cell>
          <cell r="AA143">
            <v>4</v>
          </cell>
          <cell r="AB143">
            <v>4</v>
          </cell>
          <cell r="AC143">
            <v>4</v>
          </cell>
          <cell r="AD143">
            <v>4</v>
          </cell>
          <cell r="AE143">
            <v>4</v>
          </cell>
          <cell r="AF143">
            <v>1</v>
          </cell>
          <cell r="AG143">
            <v>1</v>
          </cell>
          <cell r="AH143">
            <v>1</v>
          </cell>
          <cell r="AI143">
            <v>1</v>
          </cell>
          <cell r="AJ143">
            <v>1</v>
          </cell>
          <cell r="AK143">
            <v>69.270957685555445</v>
          </cell>
          <cell r="AL143">
            <v>62.142022303342365</v>
          </cell>
          <cell r="AM143">
            <v>57.220329028094426</v>
          </cell>
          <cell r="AN143">
            <v>50.09139364588134</v>
          </cell>
          <cell r="AO143" t="str">
            <v>b</v>
          </cell>
          <cell r="AP143">
            <v>0.34</v>
          </cell>
          <cell r="AQ143">
            <v>0.77139253899039106</v>
          </cell>
          <cell r="AR143">
            <v>0.89465995623338745</v>
          </cell>
          <cell r="AS143">
            <v>0.74192913951687267</v>
          </cell>
          <cell r="AT143">
            <v>11157.658020868619</v>
          </cell>
          <cell r="AU143">
            <v>2298.770366862494</v>
          </cell>
          <cell r="AV143">
            <v>5.9882300500440504</v>
          </cell>
          <cell r="AW143">
            <v>11206958829.277521</v>
          </cell>
          <cell r="AX143">
            <v>1</v>
          </cell>
          <cell r="AY143">
            <v>14441763.145531137</v>
          </cell>
          <cell r="AZ143">
            <v>0.67636386514373503</v>
          </cell>
          <cell r="BA143" t="str">
            <v>HEM 1000</v>
          </cell>
        </row>
        <row r="144">
          <cell r="A144" t="str">
            <v>HEM 1000</v>
          </cell>
          <cell r="B144">
            <v>11523.576416009775</v>
          </cell>
          <cell r="C144">
            <v>1008</v>
          </cell>
          <cell r="D144">
            <v>302</v>
          </cell>
          <cell r="E144">
            <v>21</v>
          </cell>
          <cell r="F144">
            <v>40</v>
          </cell>
          <cell r="G144">
            <v>30</v>
          </cell>
          <cell r="H144">
            <v>348.70144790238811</v>
          </cell>
          <cell r="I144">
            <v>355.36453289415346</v>
          </cell>
          <cell r="J144">
            <v>44420.566611769187</v>
          </cell>
          <cell r="K144">
            <v>3.1304955592153876</v>
          </cell>
          <cell r="L144">
            <v>7222994493.5473776</v>
          </cell>
          <cell r="M144">
            <v>14331338.280847972</v>
          </cell>
          <cell r="N144">
            <v>16567949.909507828</v>
          </cell>
          <cell r="O144">
            <v>403.2427751366651</v>
          </cell>
          <cell r="P144">
            <v>184593267.20593578</v>
          </cell>
          <cell r="Q144">
            <v>1222471.9682512302</v>
          </cell>
          <cell r="R144">
            <v>1939680.9477766522</v>
          </cell>
          <cell r="S144">
            <v>64.463796841438082</v>
          </cell>
          <cell r="T144">
            <v>17188988.359241001</v>
          </cell>
          <cell r="U144">
            <v>42664153291018.797</v>
          </cell>
          <cell r="V144">
            <v>3</v>
          </cell>
          <cell r="W144">
            <v>4</v>
          </cell>
          <cell r="X144">
            <v>4</v>
          </cell>
          <cell r="Y144">
            <v>4</v>
          </cell>
          <cell r="Z144">
            <v>4</v>
          </cell>
          <cell r="AA144">
            <v>4</v>
          </cell>
          <cell r="AB144">
            <v>4</v>
          </cell>
          <cell r="AC144">
            <v>4</v>
          </cell>
          <cell r="AD144">
            <v>4</v>
          </cell>
          <cell r="AE144">
            <v>4</v>
          </cell>
          <cell r="AF144">
            <v>1</v>
          </cell>
          <cell r="AG144">
            <v>1</v>
          </cell>
          <cell r="AH144">
            <v>1</v>
          </cell>
          <cell r="AI144">
            <v>1</v>
          </cell>
          <cell r="AJ144">
            <v>1</v>
          </cell>
          <cell r="AK144">
            <v>70.4740123325209</v>
          </cell>
          <cell r="AL144">
            <v>63.675359748022217</v>
          </cell>
          <cell r="AM144">
            <v>58.981687984723578</v>
          </cell>
          <cell r="AN144">
            <v>52.183035400224902</v>
          </cell>
          <cell r="AO144" t="str">
            <v>b</v>
          </cell>
          <cell r="AP144">
            <v>0.34</v>
          </cell>
          <cell r="AQ144">
            <v>0.78974586533691193</v>
          </cell>
          <cell r="AR144">
            <v>0.91210606301564889</v>
          </cell>
          <cell r="AS144">
            <v>0.7307601211022553</v>
          </cell>
          <cell r="AT144">
            <v>11523.576416009775</v>
          </cell>
          <cell r="AU144">
            <v>2536.7259096666085</v>
          </cell>
          <cell r="AV144">
            <v>6.4642467326577853</v>
          </cell>
          <cell r="AW144">
            <v>12208254300.164948</v>
          </cell>
          <cell r="AX144">
            <v>1</v>
          </cell>
          <cell r="AY144">
            <v>16567949.909507828</v>
          </cell>
          <cell r="AZ144">
            <v>0.69409957645545672</v>
          </cell>
          <cell r="BA144" t="str">
            <v>Geen passend profiel</v>
          </cell>
        </row>
        <row r="145">
          <cell r="A145" t="str">
            <v xml:space="preserve"> </v>
          </cell>
          <cell r="B145">
            <v>0</v>
          </cell>
          <cell r="V145" t="str">
            <v xml:space="preserve"> </v>
          </cell>
          <cell r="AQ145" t="str">
            <v xml:space="preserve"> </v>
          </cell>
          <cell r="AT145" t="str">
            <v xml:space="preserve"> </v>
          </cell>
          <cell r="BA145" t="str">
            <v>HF CHS 42,4 x 2,6</v>
          </cell>
        </row>
        <row r="146">
          <cell r="A146" t="str">
            <v>HF CHS 42,4 x 2,6</v>
          </cell>
          <cell r="B146">
            <v>8.3591330349003847</v>
          </cell>
          <cell r="C146">
            <v>42.4</v>
          </cell>
          <cell r="E146">
            <v>2.6</v>
          </cell>
          <cell r="H146">
            <v>2.5519722611787552</v>
          </cell>
          <cell r="I146">
            <v>2.6007360623477762</v>
          </cell>
          <cell r="J146">
            <v>325.09200779347202</v>
          </cell>
          <cell r="K146">
            <v>0.13320352851220721</v>
          </cell>
          <cell r="L146">
            <v>64644.5457497319</v>
          </cell>
          <cell r="M146">
            <v>3049.2710259307501</v>
          </cell>
          <cell r="N146">
            <v>4124.3626666666678</v>
          </cell>
          <cell r="O146">
            <v>14.10141836837699</v>
          </cell>
          <cell r="P146">
            <v>64644.5457497319</v>
          </cell>
          <cell r="Q146">
            <v>3049.2710259307501</v>
          </cell>
          <cell r="R146">
            <v>4124.3626666666678</v>
          </cell>
          <cell r="S146">
            <v>14.10141836837699</v>
          </cell>
          <cell r="T146">
            <v>129289.0914994638</v>
          </cell>
          <cell r="V146">
            <v>1</v>
          </cell>
          <cell r="W146">
            <v>1</v>
          </cell>
          <cell r="X146">
            <v>1</v>
          </cell>
          <cell r="Y146">
            <v>1</v>
          </cell>
          <cell r="Z146">
            <v>1</v>
          </cell>
          <cell r="AA146">
            <v>1</v>
          </cell>
          <cell r="AB146">
            <v>1</v>
          </cell>
          <cell r="AC146">
            <v>1</v>
          </cell>
          <cell r="AD146">
            <v>1</v>
          </cell>
          <cell r="AE146">
            <v>1</v>
          </cell>
          <cell r="AF146">
            <v>1</v>
          </cell>
          <cell r="AG146">
            <v>1</v>
          </cell>
          <cell r="AH146">
            <v>1</v>
          </cell>
          <cell r="AI146">
            <v>1</v>
          </cell>
          <cell r="AJ146">
            <v>1</v>
          </cell>
          <cell r="AK146">
            <v>409.7410127560878</v>
          </cell>
          <cell r="AO146" t="str">
            <v>a</v>
          </cell>
          <cell r="AP146">
            <v>0.21</v>
          </cell>
          <cell r="AQ146">
            <v>3.6102763345857616</v>
          </cell>
          <cell r="AR146">
            <v>7.3751266211665056</v>
          </cell>
          <cell r="AS146">
            <v>7.2431351909447148E-2</v>
          </cell>
          <cell r="AT146">
            <v>8.3591330349003847</v>
          </cell>
          <cell r="AU146">
            <v>0</v>
          </cell>
          <cell r="AV146">
            <v>2.53572</v>
          </cell>
          <cell r="AW146">
            <v>7772321.1539968932</v>
          </cell>
          <cell r="AX146">
            <v>1</v>
          </cell>
          <cell r="AY146">
            <v>4124.3626666666678</v>
          </cell>
          <cell r="AZ146">
            <v>0.43402748402215841</v>
          </cell>
          <cell r="BA146" t="str">
            <v>HF CHS 42,4 x 3,2</v>
          </cell>
        </row>
        <row r="147">
          <cell r="A147" t="str">
            <v>HF CHS 42,4 x 3,2</v>
          </cell>
          <cell r="B147">
            <v>9.8616634017399427</v>
          </cell>
          <cell r="C147">
            <v>42.4</v>
          </cell>
          <cell r="E147">
            <v>3.2</v>
          </cell>
          <cell r="H147">
            <v>3.0935388523604836</v>
          </cell>
          <cell r="I147">
            <v>3.1526510597304291</v>
          </cell>
          <cell r="J147">
            <v>394.08138246630364</v>
          </cell>
          <cell r="K147">
            <v>0.13320352851220721</v>
          </cell>
          <cell r="L147">
            <v>76199.576113684467</v>
          </cell>
          <cell r="M147">
            <v>3594.3196280039842</v>
          </cell>
          <cell r="N147">
            <v>4928.1706666666651</v>
          </cell>
          <cell r="O147">
            <v>13.905394636614956</v>
          </cell>
          <cell r="P147">
            <v>76199.576113684467</v>
          </cell>
          <cell r="Q147">
            <v>3594.3196280039842</v>
          </cell>
          <cell r="R147">
            <v>4928.1706666666651</v>
          </cell>
          <cell r="S147">
            <v>13.905394636614956</v>
          </cell>
          <cell r="T147">
            <v>152399.15222736893</v>
          </cell>
          <cell r="V147">
            <v>1</v>
          </cell>
          <cell r="W147">
            <v>1</v>
          </cell>
          <cell r="X147">
            <v>1</v>
          </cell>
          <cell r="Y147">
            <v>1</v>
          </cell>
          <cell r="Z147">
            <v>1</v>
          </cell>
          <cell r="AA147">
            <v>1</v>
          </cell>
          <cell r="AB147">
            <v>1</v>
          </cell>
          <cell r="AC147">
            <v>1</v>
          </cell>
          <cell r="AD147">
            <v>1</v>
          </cell>
          <cell r="AE147">
            <v>1</v>
          </cell>
          <cell r="AF147">
            <v>1</v>
          </cell>
          <cell r="AG147">
            <v>1</v>
          </cell>
          <cell r="AH147">
            <v>1</v>
          </cell>
          <cell r="AI147">
            <v>1</v>
          </cell>
          <cell r="AJ147">
            <v>1</v>
          </cell>
          <cell r="AK147">
            <v>338.01020408163265</v>
          </cell>
          <cell r="AO147" t="str">
            <v>a</v>
          </cell>
          <cell r="AP147">
            <v>0.21</v>
          </cell>
          <cell r="AQ147">
            <v>3.6611702400297812</v>
          </cell>
          <cell r="AR147">
            <v>7.5655066384429892</v>
          </cell>
          <cell r="AS147">
            <v>7.0491362347987377E-2</v>
          </cell>
          <cell r="AT147">
            <v>9.8616634017399427</v>
          </cell>
          <cell r="AU147">
            <v>0</v>
          </cell>
          <cell r="AV147">
            <v>2.53572</v>
          </cell>
          <cell r="AW147">
            <v>9161601.6554102302</v>
          </cell>
          <cell r="AX147">
            <v>1</v>
          </cell>
          <cell r="AY147">
            <v>4928.1706666666651</v>
          </cell>
          <cell r="AZ147">
            <v>0.43698984408961439</v>
          </cell>
          <cell r="BA147" t="str">
            <v>HF CHS 48,3 x 3,2</v>
          </cell>
        </row>
        <row r="148">
          <cell r="A148" t="str">
            <v>HF CHS 48,3 x 3,2</v>
          </cell>
          <cell r="B148">
            <v>14.857225317101927</v>
          </cell>
          <cell r="C148">
            <v>48.3</v>
          </cell>
          <cell r="E148">
            <v>3.2</v>
          </cell>
          <cell r="H148">
            <v>3.5591480163637197</v>
          </cell>
          <cell r="I148">
            <v>3.6271572141286317</v>
          </cell>
          <cell r="J148">
            <v>453.39465176607894</v>
          </cell>
          <cell r="K148">
            <v>0.151738925168387</v>
          </cell>
          <cell r="L148">
            <v>115856.50210910085</v>
          </cell>
          <cell r="M148">
            <v>4797.3706877474478</v>
          </cell>
          <cell r="N148">
            <v>6519.7546666666649</v>
          </cell>
          <cell r="O148">
            <v>15.985344850831339</v>
          </cell>
          <cell r="P148">
            <v>115856.50210910085</v>
          </cell>
          <cell r="Q148">
            <v>4797.3706877474478</v>
          </cell>
          <cell r="R148">
            <v>6519.7546666666649</v>
          </cell>
          <cell r="S148">
            <v>15.985344850831339</v>
          </cell>
          <cell r="T148">
            <v>231713.00421820171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334.67294900221725</v>
          </cell>
          <cell r="AO148" t="str">
            <v>a</v>
          </cell>
          <cell r="AP148">
            <v>0.21</v>
          </cell>
          <cell r="AQ148">
            <v>3.1847931648967065</v>
          </cell>
          <cell r="AR148">
            <v>5.8848570339005448</v>
          </cell>
          <cell r="AS148">
            <v>9.2306644461713563E-2</v>
          </cell>
          <cell r="AT148">
            <v>14.857225317101927</v>
          </cell>
          <cell r="AU148">
            <v>0</v>
          </cell>
          <cell r="AV148">
            <v>2.53572</v>
          </cell>
          <cell r="AW148">
            <v>13929619.764934069</v>
          </cell>
          <cell r="AX148">
            <v>1</v>
          </cell>
          <cell r="AY148">
            <v>6519.7546666666649</v>
          </cell>
          <cell r="AZ148">
            <v>0.40762440005111478</v>
          </cell>
          <cell r="BA148" t="str">
            <v>HF CHS 60,3 x 3,2</v>
          </cell>
        </row>
        <row r="149">
          <cell r="A149" t="str">
            <v>HF CHS 60,3 x 3,2</v>
          </cell>
          <cell r="B149">
            <v>29.496175441426789</v>
          </cell>
          <cell r="C149">
            <v>60.3</v>
          </cell>
          <cell r="E149">
            <v>3.2</v>
          </cell>
          <cell r="H149">
            <v>4.5061497058618256</v>
          </cell>
          <cell r="I149">
            <v>4.592254477311414</v>
          </cell>
          <cell r="J149">
            <v>574.03180966392677</v>
          </cell>
          <cell r="K149">
            <v>0.1894380370114645</v>
          </cell>
          <cell r="L149">
            <v>234682.14228466517</v>
          </cell>
          <cell r="M149">
            <v>7783.818981249261</v>
          </cell>
          <cell r="N149">
            <v>10444.234666666665</v>
          </cell>
          <cell r="O149">
            <v>20.219575910488327</v>
          </cell>
          <cell r="P149">
            <v>234682.14228466517</v>
          </cell>
          <cell r="Q149">
            <v>7783.818981249261</v>
          </cell>
          <cell r="R149">
            <v>10444.234666666665</v>
          </cell>
          <cell r="S149">
            <v>20.219575910488327</v>
          </cell>
          <cell r="T149">
            <v>469364.28456933034</v>
          </cell>
          <cell r="V149">
            <v>1</v>
          </cell>
          <cell r="W149">
            <v>1</v>
          </cell>
          <cell r="X149">
            <v>1</v>
          </cell>
          <cell r="Y149">
            <v>1</v>
          </cell>
          <cell r="Z149">
            <v>1</v>
          </cell>
          <cell r="AA149">
            <v>1</v>
          </cell>
          <cell r="AB149">
            <v>1</v>
          </cell>
          <cell r="AC149">
            <v>1</v>
          </cell>
          <cell r="AD149">
            <v>1</v>
          </cell>
          <cell r="AE149">
            <v>2</v>
          </cell>
          <cell r="AF149">
            <v>1</v>
          </cell>
          <cell r="AG149">
            <v>1</v>
          </cell>
          <cell r="AH149">
            <v>1</v>
          </cell>
          <cell r="AI149">
            <v>1</v>
          </cell>
          <cell r="AJ149">
            <v>1</v>
          </cell>
          <cell r="AK149">
            <v>330.01313485113843</v>
          </cell>
          <cell r="AO149" t="str">
            <v>a</v>
          </cell>
          <cell r="AP149">
            <v>0.21</v>
          </cell>
          <cell r="AQ149">
            <v>2.5178578049718783</v>
          </cell>
          <cell r="AR149">
            <v>3.9131790325509495</v>
          </cell>
          <cell r="AS149">
            <v>0.14474427504898879</v>
          </cell>
          <cell r="AT149">
            <v>29.496175441426789</v>
          </cell>
          <cell r="AU149">
            <v>0</v>
          </cell>
          <cell r="AV149">
            <v>2.53572</v>
          </cell>
          <cell r="AW149">
            <v>28216223.933354445</v>
          </cell>
          <cell r="AX149">
            <v>1</v>
          </cell>
          <cell r="AY149">
            <v>10444.234666666665</v>
          </cell>
          <cell r="AZ149">
            <v>0.36249585124664918</v>
          </cell>
          <cell r="BA149" t="str">
            <v>HF CHS 76,1 x 3,2</v>
          </cell>
        </row>
        <row r="150">
          <cell r="A150" t="str">
            <v>HF CHS 76,1 x 3,2</v>
          </cell>
          <cell r="B150">
            <v>59.443169792999754</v>
          </cell>
          <cell r="C150">
            <v>76.099999999999994</v>
          </cell>
          <cell r="E150">
            <v>3.2</v>
          </cell>
          <cell r="H150">
            <v>5.7530352637010056</v>
          </cell>
          <cell r="I150">
            <v>5.86296587383542</v>
          </cell>
          <cell r="J150">
            <v>732.87073422942751</v>
          </cell>
          <cell r="K150">
            <v>0.23907520093818324</v>
          </cell>
          <cell r="L150">
            <v>487785.01937684015</v>
          </cell>
          <cell r="M150">
            <v>12819.580009903813</v>
          </cell>
          <cell r="N150">
            <v>17017.034666666674</v>
          </cell>
          <cell r="O150">
            <v>25.798861408984699</v>
          </cell>
          <cell r="P150">
            <v>487785.01937684015</v>
          </cell>
          <cell r="Q150">
            <v>12819.580009903813</v>
          </cell>
          <cell r="R150">
            <v>17017.034666666674</v>
          </cell>
          <cell r="S150">
            <v>25.798861408984699</v>
          </cell>
          <cell r="T150">
            <v>975570.0387536803</v>
          </cell>
          <cell r="V150">
            <v>1</v>
          </cell>
          <cell r="W150">
            <v>1</v>
          </cell>
          <cell r="X150">
            <v>1</v>
          </cell>
          <cell r="Y150">
            <v>1</v>
          </cell>
          <cell r="Z150">
            <v>1</v>
          </cell>
          <cell r="AA150">
            <v>1</v>
          </cell>
          <cell r="AB150">
            <v>1</v>
          </cell>
          <cell r="AC150">
            <v>1</v>
          </cell>
          <cell r="AD150">
            <v>2</v>
          </cell>
          <cell r="AE150">
            <v>2</v>
          </cell>
          <cell r="AF150">
            <v>1</v>
          </cell>
          <cell r="AG150">
            <v>1</v>
          </cell>
          <cell r="AH150">
            <v>1</v>
          </cell>
          <cell r="AI150">
            <v>1</v>
          </cell>
          <cell r="AJ150">
            <v>1</v>
          </cell>
          <cell r="AK150">
            <v>326.21742112482826</v>
          </cell>
          <cell r="AO150" t="str">
            <v>a</v>
          </cell>
          <cell r="AP150">
            <v>0.21</v>
          </cell>
          <cell r="AQ150">
            <v>1.973343560104343</v>
          </cell>
          <cell r="AR150">
            <v>2.6332434769135977</v>
          </cell>
          <cell r="AS150">
            <v>0.22847896756135985</v>
          </cell>
          <cell r="AT150">
            <v>59.443169792999754</v>
          </cell>
          <cell r="AU150">
            <v>0</v>
          </cell>
          <cell r="AV150">
            <v>2.53572</v>
          </cell>
          <cell r="AW150">
            <v>58647203.421970405</v>
          </cell>
          <cell r="AX150">
            <v>1</v>
          </cell>
          <cell r="AY150">
            <v>17017.034666666674</v>
          </cell>
          <cell r="AZ150">
            <v>0.32094636735358706</v>
          </cell>
          <cell r="BA150" t="str">
            <v>HF CHS 76,1 x 4</v>
          </cell>
        </row>
        <row r="151">
          <cell r="A151" t="str">
            <v>HF CHS 76,1 x 4</v>
          </cell>
          <cell r="B151">
            <v>72.084864014662131</v>
          </cell>
          <cell r="C151">
            <v>76.099999999999994</v>
          </cell>
          <cell r="E151">
            <v>4</v>
          </cell>
          <cell r="H151">
            <v>7.1123772721680725</v>
          </cell>
          <cell r="I151">
            <v>7.2482825703623677</v>
          </cell>
          <cell r="J151">
            <v>906.03532129529594</v>
          </cell>
          <cell r="K151">
            <v>0.23907520093818324</v>
          </cell>
          <cell r="L151">
            <v>590554.95496442541</v>
          </cell>
          <cell r="M151">
            <v>15520.498159380433</v>
          </cell>
          <cell r="N151">
            <v>20814.973333333317</v>
          </cell>
          <cell r="O151">
            <v>25.530398547613782</v>
          </cell>
          <cell r="P151">
            <v>590554.95496442541</v>
          </cell>
          <cell r="Q151">
            <v>15520.498159380433</v>
          </cell>
          <cell r="R151">
            <v>20814.973333333317</v>
          </cell>
          <cell r="S151">
            <v>25.530398547613782</v>
          </cell>
          <cell r="T151">
            <v>1181109.9099288508</v>
          </cell>
          <cell r="V151">
            <v>1</v>
          </cell>
          <cell r="W151">
            <v>1</v>
          </cell>
          <cell r="X151">
            <v>1</v>
          </cell>
          <cell r="Y151">
            <v>1</v>
          </cell>
          <cell r="Z151">
            <v>1</v>
          </cell>
          <cell r="AA151">
            <v>1</v>
          </cell>
          <cell r="AB151">
            <v>1</v>
          </cell>
          <cell r="AC151">
            <v>1</v>
          </cell>
          <cell r="AD151">
            <v>1</v>
          </cell>
          <cell r="AE151">
            <v>2</v>
          </cell>
          <cell r="AF151">
            <v>1</v>
          </cell>
          <cell r="AG151">
            <v>1</v>
          </cell>
          <cell r="AH151">
            <v>1</v>
          </cell>
          <cell r="AI151">
            <v>1</v>
          </cell>
          <cell r="AJ151">
            <v>1</v>
          </cell>
          <cell r="AK151">
            <v>263.86962552011101</v>
          </cell>
          <cell r="AO151" t="str">
            <v>a</v>
          </cell>
          <cell r="AP151">
            <v>0.21</v>
          </cell>
          <cell r="AQ151">
            <v>1.9940940962789142</v>
          </cell>
          <cell r="AR151">
            <v>2.6765855125164957</v>
          </cell>
          <cell r="AS151">
            <v>0.22411483327226606</v>
          </cell>
          <cell r="AT151">
            <v>72.084864014662131</v>
          </cell>
          <cell r="AU151">
            <v>0</v>
          </cell>
          <cell r="AV151">
            <v>2.53572</v>
          </cell>
          <cell r="AW151">
            <v>71003403.548345327</v>
          </cell>
          <cell r="AX151">
            <v>1</v>
          </cell>
          <cell r="AY151">
            <v>20814.973333333317</v>
          </cell>
          <cell r="AZ151">
            <v>0.3225986327274889</v>
          </cell>
          <cell r="BA151" t="str">
            <v>HF CHS 88,9 x 4</v>
          </cell>
        </row>
        <row r="152">
          <cell r="A152" t="str">
            <v>HF CHS 88,9 x 4</v>
          </cell>
          <cell r="B152">
            <v>114.10340067825358</v>
          </cell>
          <cell r="C152">
            <v>88.9</v>
          </cell>
          <cell r="E152">
            <v>4</v>
          </cell>
          <cell r="H152">
            <v>8.3750461914988836</v>
          </cell>
          <cell r="I152">
            <v>8.5350789212727474</v>
          </cell>
          <cell r="J152">
            <v>1066.8848651590934</v>
          </cell>
          <cell r="K152">
            <v>0.27928758690413263</v>
          </cell>
          <cell r="L152">
            <v>963398.36684474326</v>
          </cell>
          <cell r="M152">
            <v>21673.754034752375</v>
          </cell>
          <cell r="N152">
            <v>28853.373333333333</v>
          </cell>
          <cell r="O152">
            <v>30.049979201323922</v>
          </cell>
          <cell r="P152">
            <v>963398.36684474326</v>
          </cell>
          <cell r="Q152">
            <v>21673.754034752375</v>
          </cell>
          <cell r="R152">
            <v>28853.373333333333</v>
          </cell>
          <cell r="S152">
            <v>30.049979201323922</v>
          </cell>
          <cell r="T152">
            <v>1926796.7336894865</v>
          </cell>
          <cell r="V152">
            <v>1</v>
          </cell>
          <cell r="W152">
            <v>1</v>
          </cell>
          <cell r="X152">
            <v>1</v>
          </cell>
          <cell r="Y152">
            <v>1</v>
          </cell>
          <cell r="Z152">
            <v>1</v>
          </cell>
          <cell r="AA152">
            <v>1</v>
          </cell>
          <cell r="AB152">
            <v>1</v>
          </cell>
          <cell r="AC152">
            <v>1</v>
          </cell>
          <cell r="AD152">
            <v>2</v>
          </cell>
          <cell r="AE152">
            <v>2</v>
          </cell>
          <cell r="AF152">
            <v>1</v>
          </cell>
          <cell r="AG152">
            <v>1</v>
          </cell>
          <cell r="AH152">
            <v>1</v>
          </cell>
          <cell r="AI152">
            <v>1</v>
          </cell>
          <cell r="AJ152">
            <v>1</v>
          </cell>
          <cell r="AK152">
            <v>261.77856301531227</v>
          </cell>
          <cell r="AO152" t="str">
            <v>a</v>
          </cell>
          <cell r="AP152">
            <v>0.21</v>
          </cell>
          <cell r="AQ152">
            <v>1.694178111684066</v>
          </cell>
          <cell r="AR152">
            <v>2.0920084387815208</v>
          </cell>
          <cell r="AS152">
            <v>0.30126777553607703</v>
          </cell>
          <cell r="AT152">
            <v>114.10340067825358</v>
          </cell>
          <cell r="AU152">
            <v>0</v>
          </cell>
          <cell r="AV152">
            <v>2.53572</v>
          </cell>
          <cell r="AW152">
            <v>115830986.50491346</v>
          </cell>
          <cell r="AX152">
            <v>1</v>
          </cell>
          <cell r="AY152">
            <v>28853.373333333333</v>
          </cell>
          <cell r="AZ152">
            <v>0.2973720155921542</v>
          </cell>
          <cell r="BA152" t="str">
            <v>HF CHS 101,6 x 4</v>
          </cell>
        </row>
        <row r="153">
          <cell r="A153" t="str">
            <v>HF CHS 101,6 x 4</v>
          </cell>
          <cell r="B153">
            <v>167.00549192773764</v>
          </cell>
          <cell r="C153">
            <v>101.6</v>
          </cell>
          <cell r="E153">
            <v>4</v>
          </cell>
          <cell r="H153">
            <v>9.6278505098974261</v>
          </cell>
          <cell r="I153">
            <v>9.8118221756916437</v>
          </cell>
          <cell r="J153">
            <v>1226.4777719614556</v>
          </cell>
          <cell r="K153">
            <v>0.31918581360472298</v>
          </cell>
          <cell r="L153">
            <v>1462844.5681738667</v>
          </cell>
          <cell r="M153">
            <v>28796.152916808405</v>
          </cell>
          <cell r="N153">
            <v>38124.373333333329</v>
          </cell>
          <cell r="O153">
            <v>34.535778549208935</v>
          </cell>
          <cell r="P153">
            <v>1462844.5681738667</v>
          </cell>
          <cell r="Q153">
            <v>28796.152916808405</v>
          </cell>
          <cell r="R153">
            <v>38124.373333333329</v>
          </cell>
          <cell r="S153">
            <v>34.535778549208935</v>
          </cell>
          <cell r="T153">
            <v>2925689.1363477334</v>
          </cell>
          <cell r="V153">
            <v>1</v>
          </cell>
          <cell r="W153">
            <v>1</v>
          </cell>
          <cell r="X153">
            <v>1</v>
          </cell>
          <cell r="Y153">
            <v>1</v>
          </cell>
          <cell r="Z153">
            <v>1</v>
          </cell>
          <cell r="AA153">
            <v>1</v>
          </cell>
          <cell r="AB153">
            <v>1</v>
          </cell>
          <cell r="AC153">
            <v>2</v>
          </cell>
          <cell r="AD153">
            <v>2</v>
          </cell>
          <cell r="AE153">
            <v>2</v>
          </cell>
          <cell r="AF153">
            <v>1</v>
          </cell>
          <cell r="AG153">
            <v>1</v>
          </cell>
          <cell r="AH153">
            <v>1</v>
          </cell>
          <cell r="AI153">
            <v>1</v>
          </cell>
          <cell r="AJ153">
            <v>1</v>
          </cell>
          <cell r="AK153">
            <v>260.2459016393442</v>
          </cell>
          <cell r="AO153" t="str">
            <v>a</v>
          </cell>
          <cell r="AP153">
            <v>0.21</v>
          </cell>
          <cell r="AQ153">
            <v>1.4741239131732429</v>
          </cell>
          <cell r="AR153">
            <v>1.7203036665777878</v>
          </cell>
          <cell r="AS153">
            <v>0.38356830933665814</v>
          </cell>
          <cell r="AT153">
            <v>167.00549192773764</v>
          </cell>
          <cell r="AU153">
            <v>0</v>
          </cell>
          <cell r="AV153">
            <v>2.53572</v>
          </cell>
          <cell r="AW153">
            <v>175880233.21015209</v>
          </cell>
          <cell r="AX153">
            <v>1</v>
          </cell>
          <cell r="AY153">
            <v>38124.373333333329</v>
          </cell>
          <cell r="AZ153">
            <v>0.27740035785408501</v>
          </cell>
          <cell r="BA153" t="str">
            <v>HF CHS 114,3 x 4</v>
          </cell>
        </row>
        <row r="154">
          <cell r="A154" t="str">
            <v>HF CHS 114,3 x 4</v>
          </cell>
          <cell r="B154">
            <v>230.15891783286455</v>
          </cell>
          <cell r="C154">
            <v>114.3</v>
          </cell>
          <cell r="E154">
            <v>4</v>
          </cell>
          <cell r="H154">
            <v>10.880654828295969</v>
          </cell>
          <cell r="I154">
            <v>11.08856543011054</v>
          </cell>
          <cell r="J154">
            <v>1386.0706787638176</v>
          </cell>
          <cell r="K154">
            <v>0.35908404030531338</v>
          </cell>
          <cell r="L154">
            <v>2110654.7193827392</v>
          </cell>
          <cell r="M154">
            <v>36931.841109059307</v>
          </cell>
          <cell r="N154">
            <v>48685.693333333358</v>
          </cell>
          <cell r="O154">
            <v>39.022573595292251</v>
          </cell>
          <cell r="P154">
            <v>2110654.7193827392</v>
          </cell>
          <cell r="Q154">
            <v>36931.841109059307</v>
          </cell>
          <cell r="R154">
            <v>48685.693333333358</v>
          </cell>
          <cell r="S154">
            <v>39.022573595292251</v>
          </cell>
          <cell r="T154">
            <v>4221309.4387654783</v>
          </cell>
          <cell r="V154">
            <v>1</v>
          </cell>
          <cell r="W154">
            <v>1</v>
          </cell>
          <cell r="X154">
            <v>1</v>
          </cell>
          <cell r="Y154">
            <v>2</v>
          </cell>
          <cell r="Z154">
            <v>2</v>
          </cell>
          <cell r="AA154">
            <v>1</v>
          </cell>
          <cell r="AB154">
            <v>1</v>
          </cell>
          <cell r="AC154">
            <v>2</v>
          </cell>
          <cell r="AD154">
            <v>3</v>
          </cell>
          <cell r="AE154">
            <v>3</v>
          </cell>
          <cell r="AF154">
            <v>1</v>
          </cell>
          <cell r="AG154">
            <v>1</v>
          </cell>
          <cell r="AH154">
            <v>1</v>
          </cell>
          <cell r="AI154">
            <v>2</v>
          </cell>
          <cell r="AJ154">
            <v>2</v>
          </cell>
          <cell r="AK154">
            <v>259.06618313689921</v>
          </cell>
          <cell r="AO154" t="str">
            <v>a</v>
          </cell>
          <cell r="AP154">
            <v>0.21</v>
          </cell>
          <cell r="AQ154">
            <v>1.3046299187603116</v>
          </cell>
          <cell r="AR154">
            <v>1.4670157539321016</v>
          </cell>
          <cell r="AS154">
            <v>0.46775030288434549</v>
          </cell>
          <cell r="AT154">
            <v>230.15891783286455</v>
          </cell>
          <cell r="AU154">
            <v>0</v>
          </cell>
          <cell r="AV154">
            <v>2.53572</v>
          </cell>
          <cell r="AW154">
            <v>253767524.14274445</v>
          </cell>
          <cell r="AX154">
            <v>1</v>
          </cell>
          <cell r="AY154">
            <v>48685.693333333358</v>
          </cell>
          <cell r="AZ154">
            <v>0.26097375525349831</v>
          </cell>
          <cell r="BA154" t="str">
            <v>HF CHS 139,7 x 4</v>
          </cell>
        </row>
        <row r="155">
          <cell r="A155" t="str">
            <v>HF CHS 139,7 x 4</v>
          </cell>
          <cell r="B155">
            <v>377.25325395042057</v>
          </cell>
          <cell r="C155">
            <v>139.69999999999999</v>
          </cell>
          <cell r="E155">
            <v>4</v>
          </cell>
          <cell r="H155">
            <v>13.386263465093041</v>
          </cell>
          <cell r="I155">
            <v>13.642051938948322</v>
          </cell>
          <cell r="J155">
            <v>1705.2564923685402</v>
          </cell>
          <cell r="K155">
            <v>0.43888049370649407</v>
          </cell>
          <cell r="L155">
            <v>3928589.0912541822</v>
          </cell>
          <cell r="M155">
            <v>56243.222494691232</v>
          </cell>
          <cell r="N155">
            <v>73679.293333333291</v>
          </cell>
          <cell r="O155">
            <v>47.998033813897003</v>
          </cell>
          <cell r="P155">
            <v>3928589.0912541822</v>
          </cell>
          <cell r="Q155">
            <v>56243.222494691232</v>
          </cell>
          <cell r="R155">
            <v>73679.293333333291</v>
          </cell>
          <cell r="S155">
            <v>47.998033813897003</v>
          </cell>
          <cell r="T155">
            <v>7857178.1825083643</v>
          </cell>
          <cell r="V155">
            <v>1</v>
          </cell>
          <cell r="W155">
            <v>1</v>
          </cell>
          <cell r="X155">
            <v>2</v>
          </cell>
          <cell r="Y155">
            <v>2</v>
          </cell>
          <cell r="Z155">
            <v>2</v>
          </cell>
          <cell r="AA155">
            <v>1</v>
          </cell>
          <cell r="AB155">
            <v>2</v>
          </cell>
          <cell r="AC155">
            <v>3</v>
          </cell>
          <cell r="AD155">
            <v>3</v>
          </cell>
          <cell r="AE155">
            <v>4</v>
          </cell>
          <cell r="AF155">
            <v>1</v>
          </cell>
          <cell r="AG155">
            <v>1</v>
          </cell>
          <cell r="AH155">
            <v>2</v>
          </cell>
          <cell r="AI155">
            <v>2</v>
          </cell>
          <cell r="AJ155">
            <v>2</v>
          </cell>
          <cell r="AK155">
            <v>257.36919675755337</v>
          </cell>
          <cell r="AO155" t="str">
            <v>a</v>
          </cell>
          <cell r="AP155">
            <v>0.21</v>
          </cell>
          <cell r="AQ155">
            <v>1.0606688019104711</v>
          </cell>
          <cell r="AR155">
            <v>1.1528793778736965</v>
          </cell>
          <cell r="AS155">
            <v>0.62318204161739876</v>
          </cell>
          <cell r="AT155">
            <v>377.25325395042057</v>
          </cell>
          <cell r="AU155">
            <v>0</v>
          </cell>
          <cell r="AV155">
            <v>2.53572</v>
          </cell>
          <cell r="AW155">
            <v>472340794.4968496</v>
          </cell>
          <cell r="AX155">
            <v>2</v>
          </cell>
          <cell r="AY155">
            <v>73679.293333333291</v>
          </cell>
          <cell r="AZ155">
            <v>0.23532018143765696</v>
          </cell>
          <cell r="BA155" t="str">
            <v>HF CHS 168,3 x 4</v>
          </cell>
        </row>
        <row r="156">
          <cell r="A156" t="str">
            <v>HF CHS 168,3 x 4</v>
          </cell>
          <cell r="B156">
            <v>549.2994549937672</v>
          </cell>
          <cell r="C156">
            <v>168.3</v>
          </cell>
          <cell r="E156">
            <v>4</v>
          </cell>
          <cell r="H156">
            <v>16.20753933172281</v>
          </cell>
          <cell r="I156">
            <v>16.51723753551369</v>
          </cell>
          <cell r="J156">
            <v>2064.6546919392113</v>
          </cell>
          <cell r="K156">
            <v>0.5287300435991622</v>
          </cell>
          <cell r="L156">
            <v>6970916.8637596443</v>
          </cell>
          <cell r="M156">
            <v>82839.178416632727</v>
          </cell>
          <cell r="N156">
            <v>107999.29333333329</v>
          </cell>
          <cell r="O156">
            <v>58.106034540312599</v>
          </cell>
          <cell r="P156">
            <v>6970916.8637596443</v>
          </cell>
          <cell r="Q156">
            <v>82839.178416632727</v>
          </cell>
          <cell r="R156">
            <v>107999.29333333329</v>
          </cell>
          <cell r="S156">
            <v>58.106034540312599</v>
          </cell>
          <cell r="T156">
            <v>13941833.727519289</v>
          </cell>
          <cell r="V156">
            <v>1</v>
          </cell>
          <cell r="W156">
            <v>1</v>
          </cell>
          <cell r="X156">
            <v>2</v>
          </cell>
          <cell r="Y156">
            <v>3</v>
          </cell>
          <cell r="Z156">
            <v>3</v>
          </cell>
          <cell r="AA156">
            <v>2</v>
          </cell>
          <cell r="AB156">
            <v>2</v>
          </cell>
          <cell r="AC156">
            <v>3</v>
          </cell>
          <cell r="AD156">
            <v>4</v>
          </cell>
          <cell r="AE156">
            <v>4</v>
          </cell>
          <cell r="AF156">
            <v>1</v>
          </cell>
          <cell r="AG156">
            <v>1</v>
          </cell>
          <cell r="AH156">
            <v>2</v>
          </cell>
          <cell r="AI156">
            <v>3</v>
          </cell>
          <cell r="AJ156">
            <v>3</v>
          </cell>
          <cell r="AK156">
            <v>256.08642726719427</v>
          </cell>
          <cell r="AO156" t="str">
            <v>a</v>
          </cell>
          <cell r="AP156">
            <v>0.21</v>
          </cell>
          <cell r="AQ156">
            <v>0.87615713965344233</v>
          </cell>
          <cell r="AR156">
            <v>0.95482216634646222</v>
          </cell>
          <cell r="AS156">
            <v>0.74943399226717</v>
          </cell>
          <cell r="AT156">
            <v>549.2994549937672</v>
          </cell>
          <cell r="AU156">
            <v>0</v>
          </cell>
          <cell r="AV156">
            <v>2.53572</v>
          </cell>
          <cell r="AW156">
            <v>838124917.95841038</v>
          </cell>
          <cell r="AX156">
            <v>2</v>
          </cell>
          <cell r="AY156">
            <v>107999.29333333329</v>
          </cell>
          <cell r="AZ156">
            <v>0.21388004021377977</v>
          </cell>
          <cell r="BA156" t="str">
            <v>HF CHS 177,8 x 5</v>
          </cell>
        </row>
        <row r="157">
          <cell r="A157" t="str">
            <v>HF CHS 177,8 x 5</v>
          </cell>
          <cell r="B157">
            <v>748.06797808367719</v>
          </cell>
          <cell r="C157">
            <v>177.8</v>
          </cell>
          <cell r="E157">
            <v>5</v>
          </cell>
          <cell r="H157">
            <v>21.307538013707411</v>
          </cell>
          <cell r="I157">
            <v>21.714688421612649</v>
          </cell>
          <cell r="J157">
            <v>2714.3360527015811</v>
          </cell>
          <cell r="K157">
            <v>0.55857517380826527</v>
          </cell>
          <cell r="L157">
            <v>10139687.330152292</v>
          </cell>
          <cell r="M157">
            <v>114057.22531104939</v>
          </cell>
          <cell r="N157">
            <v>149340.8666666667</v>
          </cell>
          <cell r="O157">
            <v>61.119595875627326</v>
          </cell>
          <cell r="P157">
            <v>10139687.330152292</v>
          </cell>
          <cell r="Q157">
            <v>114057.22531104939</v>
          </cell>
          <cell r="R157">
            <v>149340.8666666667</v>
          </cell>
          <cell r="S157">
            <v>61.119595875627326</v>
          </cell>
          <cell r="T157">
            <v>20279374.660304584</v>
          </cell>
          <cell r="V157">
            <v>1</v>
          </cell>
          <cell r="W157">
            <v>1</v>
          </cell>
          <cell r="X157">
            <v>2</v>
          </cell>
          <cell r="Y157">
            <v>2</v>
          </cell>
          <cell r="Z157">
            <v>2</v>
          </cell>
          <cell r="AA157">
            <v>1</v>
          </cell>
          <cell r="AB157">
            <v>2</v>
          </cell>
          <cell r="AC157">
            <v>3</v>
          </cell>
          <cell r="AD157">
            <v>3</v>
          </cell>
          <cell r="AE157">
            <v>4</v>
          </cell>
          <cell r="AF157">
            <v>1</v>
          </cell>
          <cell r="AG157">
            <v>1</v>
          </cell>
          <cell r="AH157">
            <v>2</v>
          </cell>
          <cell r="AI157">
            <v>2</v>
          </cell>
          <cell r="AJ157">
            <v>2</v>
          </cell>
          <cell r="AK157">
            <v>205.78703703703707</v>
          </cell>
          <cell r="AO157" t="str">
            <v>a</v>
          </cell>
          <cell r="AP157">
            <v>0.21</v>
          </cell>
          <cell r="AQ157">
            <v>0.83295735663962089</v>
          </cell>
          <cell r="AR157">
            <v>0.91336950143719253</v>
          </cell>
          <cell r="AS157">
            <v>0.77633487533109591</v>
          </cell>
          <cell r="AT157">
            <v>748.06797808367719</v>
          </cell>
          <cell r="AU157">
            <v>0</v>
          </cell>
          <cell r="AV157">
            <v>2.53572</v>
          </cell>
          <cell r="AW157">
            <v>1219111456.6132405</v>
          </cell>
          <cell r="AX157">
            <v>2</v>
          </cell>
          <cell r="AY157">
            <v>149340.8666666667</v>
          </cell>
          <cell r="AZ157">
            <v>0.2085363673181784</v>
          </cell>
          <cell r="BA157" t="str">
            <v>HF CHS 193,7 x 5</v>
          </cell>
        </row>
        <row r="158">
          <cell r="A158" t="str">
            <v>HF CHS 193,7 x 5</v>
          </cell>
          <cell r="B158">
            <v>858.89909794207767</v>
          </cell>
          <cell r="C158">
            <v>193.7</v>
          </cell>
          <cell r="E158">
            <v>5</v>
          </cell>
          <cell r="H158">
            <v>23.268127448996463</v>
          </cell>
          <cell r="I158">
            <v>23.712741349295758</v>
          </cell>
          <cell r="J158">
            <v>2964.0926686619696</v>
          </cell>
          <cell r="K158">
            <v>0.60852649700034289</v>
          </cell>
          <cell r="L158">
            <v>13202324.399213079</v>
          </cell>
          <cell r="M158">
            <v>136317.23695625277</v>
          </cell>
          <cell r="N158">
            <v>178080.1166666667</v>
          </cell>
          <cell r="O158">
            <v>66.738941031454786</v>
          </cell>
          <cell r="P158">
            <v>13202324.399213079</v>
          </cell>
          <cell r="Q158">
            <v>136317.23695625277</v>
          </cell>
          <cell r="R158">
            <v>178080.1166666667</v>
          </cell>
          <cell r="S158">
            <v>66.738941031454786</v>
          </cell>
          <cell r="T158">
            <v>26404648.798426159</v>
          </cell>
          <cell r="V158">
            <v>1</v>
          </cell>
          <cell r="W158">
            <v>1</v>
          </cell>
          <cell r="X158">
            <v>2</v>
          </cell>
          <cell r="Y158">
            <v>2</v>
          </cell>
          <cell r="Z158">
            <v>3</v>
          </cell>
          <cell r="AA158">
            <v>2</v>
          </cell>
          <cell r="AB158">
            <v>2</v>
          </cell>
          <cell r="AC158">
            <v>3</v>
          </cell>
          <cell r="AD158">
            <v>4</v>
          </cell>
          <cell r="AE158">
            <v>4</v>
          </cell>
          <cell r="AF158">
            <v>1</v>
          </cell>
          <cell r="AG158">
            <v>1</v>
          </cell>
          <cell r="AH158">
            <v>2</v>
          </cell>
          <cell r="AI158">
            <v>2</v>
          </cell>
          <cell r="AJ158">
            <v>3</v>
          </cell>
          <cell r="AK158">
            <v>205.29941706412293</v>
          </cell>
          <cell r="AO158" t="str">
            <v>a</v>
          </cell>
          <cell r="AP158">
            <v>0.21</v>
          </cell>
          <cell r="AQ158">
            <v>0.76282326678587786</v>
          </cell>
          <cell r="AR158">
            <v>0.85004611118745643</v>
          </cell>
          <cell r="AS158">
            <v>0.81624778614031734</v>
          </cell>
          <cell r="AT158">
            <v>858.89909794207767</v>
          </cell>
          <cell r="AU158">
            <v>0</v>
          </cell>
          <cell r="AV158">
            <v>2.53572</v>
          </cell>
          <cell r="AW158">
            <v>1587337400.5471866</v>
          </cell>
          <cell r="AX158">
            <v>2</v>
          </cell>
          <cell r="AY158">
            <v>178080.1166666667</v>
          </cell>
          <cell r="AZ158">
            <v>0.19956632859359089</v>
          </cell>
          <cell r="BA158" t="str">
            <v>HF CHS 219,1 x 5</v>
          </cell>
        </row>
        <row r="159">
          <cell r="A159" t="str">
            <v>HF CHS 219,1 x 5</v>
          </cell>
          <cell r="B159">
            <v>1027.1431357225993</v>
          </cell>
          <cell r="C159">
            <v>219.1</v>
          </cell>
          <cell r="E159">
            <v>5</v>
          </cell>
          <cell r="H159">
            <v>26.400138244992807</v>
          </cell>
          <cell r="I159">
            <v>26.904599485342988</v>
          </cell>
          <cell r="J159">
            <v>3363.0749356678734</v>
          </cell>
          <cell r="K159">
            <v>0.68832295040152358</v>
          </cell>
          <cell r="L159">
            <v>19280428.733154193</v>
          </cell>
          <cell r="M159">
            <v>175996.6109826946</v>
          </cell>
          <cell r="N159">
            <v>229235.71666666679</v>
          </cell>
          <cell r="O159">
            <v>75.716419949704431</v>
          </cell>
          <cell r="P159">
            <v>19280428.733154193</v>
          </cell>
          <cell r="Q159">
            <v>175996.6109826946</v>
          </cell>
          <cell r="R159">
            <v>229235.71666666679</v>
          </cell>
          <cell r="S159">
            <v>75.716419949704431</v>
          </cell>
          <cell r="T159">
            <v>38560857.466308385</v>
          </cell>
          <cell r="V159">
            <v>1</v>
          </cell>
          <cell r="W159">
            <v>2</v>
          </cell>
          <cell r="X159">
            <v>2</v>
          </cell>
          <cell r="Y159">
            <v>3</v>
          </cell>
          <cell r="Z159">
            <v>3</v>
          </cell>
          <cell r="AA159">
            <v>2</v>
          </cell>
          <cell r="AB159">
            <v>3</v>
          </cell>
          <cell r="AC159">
            <v>4</v>
          </cell>
          <cell r="AD159">
            <v>4</v>
          </cell>
          <cell r="AE159">
            <v>4</v>
          </cell>
          <cell r="AF159">
            <v>1</v>
          </cell>
          <cell r="AG159">
            <v>2</v>
          </cell>
          <cell r="AH159">
            <v>2</v>
          </cell>
          <cell r="AI159">
            <v>3</v>
          </cell>
          <cell r="AJ159">
            <v>3</v>
          </cell>
          <cell r="AK159">
            <v>204.67071461933674</v>
          </cell>
          <cell r="AO159" t="str">
            <v>a</v>
          </cell>
          <cell r="AP159">
            <v>0.21</v>
          </cell>
          <cell r="AQ159">
            <v>0.67237749821322801</v>
          </cell>
          <cell r="AR159">
            <v>0.77564538736412869</v>
          </cell>
          <cell r="AS159">
            <v>0.86033198814907463</v>
          </cell>
          <cell r="AT159">
            <v>1027.1431357225993</v>
          </cell>
          <cell r="AU159">
            <v>0</v>
          </cell>
          <cell r="AV159">
            <v>2.53572</v>
          </cell>
          <cell r="AW159">
            <v>2318117984.4773731</v>
          </cell>
          <cell r="AX159">
            <v>2</v>
          </cell>
          <cell r="AY159">
            <v>229235.71666666679</v>
          </cell>
          <cell r="AZ159">
            <v>0.18736460456690568</v>
          </cell>
          <cell r="BA159" t="str">
            <v>HF CHS 219,1 x 6</v>
          </cell>
        </row>
        <row r="160">
          <cell r="A160" t="str">
            <v>HF CHS 219,1 x 6</v>
          </cell>
          <cell r="B160">
            <v>1224.8699459764291</v>
          </cell>
          <cell r="C160">
            <v>219.1</v>
          </cell>
          <cell r="E160">
            <v>6</v>
          </cell>
          <cell r="H160">
            <v>31.532196880007298</v>
          </cell>
          <cell r="I160">
            <v>32.134722935039285</v>
          </cell>
          <cell r="J160">
            <v>4016.8403668799106</v>
          </cell>
          <cell r="K160">
            <v>0.68832295040152358</v>
          </cell>
          <cell r="L160">
            <v>22819474.303276893</v>
          </cell>
          <cell r="M160">
            <v>208301.91057304331</v>
          </cell>
          <cell r="N160">
            <v>272541.65999999997</v>
          </cell>
          <cell r="O160">
            <v>75.372085349949032</v>
          </cell>
          <cell r="P160">
            <v>22819474.303276893</v>
          </cell>
          <cell r="Q160">
            <v>208301.91057304331</v>
          </cell>
          <cell r="R160">
            <v>272541.65999999997</v>
          </cell>
          <cell r="S160">
            <v>75.372085349949032</v>
          </cell>
          <cell r="T160">
            <v>45638948.606553786</v>
          </cell>
          <cell r="V160">
            <v>1</v>
          </cell>
          <cell r="W160">
            <v>1</v>
          </cell>
          <cell r="X160">
            <v>2</v>
          </cell>
          <cell r="Y160">
            <v>2</v>
          </cell>
          <cell r="Z160">
            <v>3</v>
          </cell>
          <cell r="AA160">
            <v>2</v>
          </cell>
          <cell r="AB160">
            <v>2</v>
          </cell>
          <cell r="AC160">
            <v>3</v>
          </cell>
          <cell r="AD160">
            <v>4</v>
          </cell>
          <cell r="AE160">
            <v>4</v>
          </cell>
          <cell r="AF160">
            <v>1</v>
          </cell>
          <cell r="AG160">
            <v>1</v>
          </cell>
          <cell r="AH160">
            <v>2</v>
          </cell>
          <cell r="AI160">
            <v>2</v>
          </cell>
          <cell r="AJ160">
            <v>3</v>
          </cell>
          <cell r="AK160">
            <v>171.3592992335366</v>
          </cell>
          <cell r="AO160" t="str">
            <v>a</v>
          </cell>
          <cell r="AP160">
            <v>0.21</v>
          </cell>
          <cell r="AQ160">
            <v>0.67544923008394431</v>
          </cell>
          <cell r="AR160">
            <v>0.77803800036931081</v>
          </cell>
          <cell r="AS160">
            <v>0.85896813436726105</v>
          </cell>
          <cell r="AT160">
            <v>1224.8699459764291</v>
          </cell>
          <cell r="AU160">
            <v>0</v>
          </cell>
          <cell r="AV160">
            <v>2.53572</v>
          </cell>
          <cell r="AW160">
            <v>2743623314.1321602</v>
          </cell>
          <cell r="AX160">
            <v>2</v>
          </cell>
          <cell r="AY160">
            <v>272541.65999999997</v>
          </cell>
          <cell r="AZ160">
            <v>0.18778823609098005</v>
          </cell>
          <cell r="BA160" t="str">
            <v>HF CHS 244,5 x 6</v>
          </cell>
        </row>
        <row r="161">
          <cell r="A161" t="str">
            <v>HF CHS 244,5 x 6</v>
          </cell>
          <cell r="B161">
            <v>1418.2199796497184</v>
          </cell>
          <cell r="C161">
            <v>244.5</v>
          </cell>
          <cell r="E161">
            <v>6</v>
          </cell>
          <cell r="H161">
            <v>35.290609835202901</v>
          </cell>
          <cell r="I161">
            <v>35.964952698295953</v>
          </cell>
          <cell r="J161">
            <v>4495.6190872869938</v>
          </cell>
          <cell r="K161">
            <v>0.76811940380270438</v>
          </cell>
          <cell r="L161">
            <v>31985346.389371622</v>
          </cell>
          <cell r="M161">
            <v>261638.82527093348</v>
          </cell>
          <cell r="N161">
            <v>341365.5</v>
          </cell>
          <cell r="O161">
            <v>84.349162710722865</v>
          </cell>
          <cell r="P161">
            <v>31985346.389371622</v>
          </cell>
          <cell r="Q161">
            <v>261638.82527093348</v>
          </cell>
          <cell r="R161">
            <v>341365.5</v>
          </cell>
          <cell r="S161">
            <v>84.349162710722865</v>
          </cell>
          <cell r="T161">
            <v>63970692.778743245</v>
          </cell>
          <cell r="V161">
            <v>1</v>
          </cell>
          <cell r="W161">
            <v>1</v>
          </cell>
          <cell r="X161">
            <v>2</v>
          </cell>
          <cell r="Y161">
            <v>3</v>
          </cell>
          <cell r="Z161">
            <v>3</v>
          </cell>
          <cell r="AA161">
            <v>2</v>
          </cell>
          <cell r="AB161">
            <v>2</v>
          </cell>
          <cell r="AC161">
            <v>3</v>
          </cell>
          <cell r="AD161">
            <v>4</v>
          </cell>
          <cell r="AE161">
            <v>4</v>
          </cell>
          <cell r="AF161">
            <v>1</v>
          </cell>
          <cell r="AG161">
            <v>1</v>
          </cell>
          <cell r="AH161">
            <v>2</v>
          </cell>
          <cell r="AI161">
            <v>3</v>
          </cell>
          <cell r="AJ161">
            <v>3</v>
          </cell>
          <cell r="AK161">
            <v>170.8595387840671</v>
          </cell>
          <cell r="AO161" t="str">
            <v>a</v>
          </cell>
          <cell r="AP161">
            <v>0.21</v>
          </cell>
          <cell r="AQ161">
            <v>0.60356280232491843</v>
          </cell>
          <cell r="AR161">
            <v>0.72451812241927072</v>
          </cell>
          <cell r="AS161">
            <v>0.88863975808482154</v>
          </cell>
          <cell r="AT161">
            <v>1418.2199796497184</v>
          </cell>
          <cell r="AU161">
            <v>0</v>
          </cell>
          <cell r="AV161">
            <v>2.53572</v>
          </cell>
          <cell r="AW161">
            <v>3845651345.7836809</v>
          </cell>
          <cell r="AX161">
            <v>2</v>
          </cell>
          <cell r="AY161">
            <v>341365.5</v>
          </cell>
          <cell r="AZ161">
            <v>0.1775166265896948</v>
          </cell>
          <cell r="BA161" t="str">
            <v>HF CHS 273 x 6</v>
          </cell>
        </row>
        <row r="162">
          <cell r="A162" t="str">
            <v>HF CHS 273 x 6</v>
          </cell>
          <cell r="B162">
            <v>1628.8083884037608</v>
          </cell>
          <cell r="C162">
            <v>273</v>
          </cell>
          <cell r="E162">
            <v>6</v>
          </cell>
          <cell r="H162">
            <v>39.507726733749159</v>
          </cell>
          <cell r="I162">
            <v>40.262651448406785</v>
          </cell>
          <cell r="J162">
            <v>5032.8314310508486</v>
          </cell>
          <cell r="K162">
            <v>0.85765479443001358</v>
          </cell>
          <cell r="L162">
            <v>44870837.727462724</v>
          </cell>
          <cell r="M162">
            <v>328724.08591547783</v>
          </cell>
          <cell r="N162">
            <v>427806</v>
          </cell>
          <cell r="O162">
            <v>94.42258734010629</v>
          </cell>
          <cell r="P162">
            <v>44870837.727462724</v>
          </cell>
          <cell r="Q162">
            <v>328724.08591547783</v>
          </cell>
          <cell r="R162">
            <v>427806</v>
          </cell>
          <cell r="S162">
            <v>94.42258734010629</v>
          </cell>
          <cell r="T162">
            <v>89741675.454925448</v>
          </cell>
          <cell r="V162">
            <v>1</v>
          </cell>
          <cell r="W162">
            <v>2</v>
          </cell>
          <cell r="X162">
            <v>2</v>
          </cell>
          <cell r="Y162">
            <v>3</v>
          </cell>
          <cell r="Z162">
            <v>3</v>
          </cell>
          <cell r="AA162">
            <v>2</v>
          </cell>
          <cell r="AB162">
            <v>3</v>
          </cell>
          <cell r="AC162">
            <v>4</v>
          </cell>
          <cell r="AD162">
            <v>4</v>
          </cell>
          <cell r="AE162">
            <v>4</v>
          </cell>
          <cell r="AF162">
            <v>1</v>
          </cell>
          <cell r="AG162">
            <v>2</v>
          </cell>
          <cell r="AH162">
            <v>2</v>
          </cell>
          <cell r="AI162">
            <v>3</v>
          </cell>
          <cell r="AJ162">
            <v>3</v>
          </cell>
          <cell r="AK162">
            <v>170.4119850187266</v>
          </cell>
          <cell r="AO162" t="str">
            <v>a</v>
          </cell>
          <cell r="AP162">
            <v>0.21</v>
          </cell>
          <cell r="AQ162">
            <v>0.53917201861953457</v>
          </cell>
          <cell r="AR162">
            <v>0.68096629478618298</v>
          </cell>
          <cell r="AS162">
            <v>0.91165235836894831</v>
          </cell>
          <cell r="AT162">
            <v>1628.8083884037608</v>
          </cell>
          <cell r="AU162">
            <v>0</v>
          </cell>
          <cell r="AV162">
            <v>2.53572</v>
          </cell>
          <cell r="AW162">
            <v>5394895380.9172182</v>
          </cell>
          <cell r="AX162">
            <v>2</v>
          </cell>
          <cell r="AY162">
            <v>427806</v>
          </cell>
          <cell r="AZ162">
            <v>0.16778228264330763</v>
          </cell>
          <cell r="BA162" t="str">
            <v>HF CHS 323,9 x 6</v>
          </cell>
        </row>
        <row r="163">
          <cell r="A163" t="str">
            <v>HF CHS 323,9 x 6</v>
          </cell>
          <cell r="B163">
            <v>1996.0020133966759</v>
          </cell>
          <cell r="C163">
            <v>323.89999999999998</v>
          </cell>
          <cell r="E163">
            <v>6</v>
          </cell>
          <cell r="H163">
            <v>47.039349545538826</v>
          </cell>
          <cell r="I163">
            <v>47.938190619657405</v>
          </cell>
          <cell r="J163">
            <v>5992.2738274571757</v>
          </cell>
          <cell r="K163">
            <v>1.0175618604977339</v>
          </cell>
          <cell r="L163">
            <v>75724671.461610034</v>
          </cell>
          <cell r="M163">
            <v>467580.55857740069</v>
          </cell>
          <cell r="N163">
            <v>606434.46</v>
          </cell>
          <cell r="O163">
            <v>112.41463983841254</v>
          </cell>
          <cell r="P163">
            <v>75724671.461610034</v>
          </cell>
          <cell r="Q163">
            <v>467580.55857740069</v>
          </cell>
          <cell r="R163">
            <v>606434.46</v>
          </cell>
          <cell r="S163">
            <v>112.41463983841254</v>
          </cell>
          <cell r="T163">
            <v>151449342.92322007</v>
          </cell>
          <cell r="V163">
            <v>2</v>
          </cell>
          <cell r="W163">
            <v>2</v>
          </cell>
          <cell r="X163">
            <v>3</v>
          </cell>
          <cell r="Y163">
            <v>4</v>
          </cell>
          <cell r="Z163">
            <v>4</v>
          </cell>
          <cell r="AA163">
            <v>3</v>
          </cell>
          <cell r="AB163">
            <v>3</v>
          </cell>
          <cell r="AC163">
            <v>4</v>
          </cell>
          <cell r="AD163">
            <v>4</v>
          </cell>
          <cell r="AE163">
            <v>4</v>
          </cell>
          <cell r="AF163">
            <v>2</v>
          </cell>
          <cell r="AG163">
            <v>2</v>
          </cell>
          <cell r="AH163">
            <v>3</v>
          </cell>
          <cell r="AI163">
            <v>4</v>
          </cell>
          <cell r="AJ163">
            <v>4</v>
          </cell>
          <cell r="AK163">
            <v>169.81230995071812</v>
          </cell>
          <cell r="AO163" t="str">
            <v>a</v>
          </cell>
          <cell r="AP163">
            <v>0.21</v>
          </cell>
          <cell r="AQ163">
            <v>0.45287710828966471</v>
          </cell>
          <cell r="AR163">
            <v>0.6291009339768191</v>
          </cell>
          <cell r="AS163">
            <v>0.93829838967713952</v>
          </cell>
          <cell r="AT163">
            <v>1996.0020133966759</v>
          </cell>
          <cell r="AU163">
            <v>0</v>
          </cell>
          <cell r="AV163">
            <v>2.53572</v>
          </cell>
          <cell r="AW163">
            <v>9104503079.9520702</v>
          </cell>
          <cell r="AX163">
            <v>3</v>
          </cell>
          <cell r="AY163">
            <v>467580.55857740069</v>
          </cell>
          <cell r="AZ163">
            <v>0.13502502789179113</v>
          </cell>
          <cell r="BA163" t="str">
            <v>HF CHS 355,6 x 6</v>
          </cell>
        </row>
        <row r="164">
          <cell r="A164" t="str">
            <v>HF CHS 355,6 x 6</v>
          </cell>
          <cell r="B164">
            <v>2221.5851364239588</v>
          </cell>
          <cell r="C164">
            <v>355.6</v>
          </cell>
          <cell r="E164">
            <v>6</v>
          </cell>
          <cell r="H164">
            <v>51.729967288834075</v>
          </cell>
          <cell r="I164">
            <v>52.718438001359566</v>
          </cell>
          <cell r="J164">
            <v>6589.8047501699457</v>
          </cell>
          <cell r="K164">
            <v>1.1171503476165305</v>
          </cell>
          <cell r="L164">
            <v>100705527.98819211</v>
          </cell>
          <cell r="M164">
            <v>566397.7952091794</v>
          </cell>
          <cell r="N164">
            <v>733392.96000000089</v>
          </cell>
          <cell r="O164">
            <v>123.62046756099897</v>
          </cell>
          <cell r="P164">
            <v>100705527.98819211</v>
          </cell>
          <cell r="Q164">
            <v>566397.7952091794</v>
          </cell>
          <cell r="R164">
            <v>733392.96000000089</v>
          </cell>
          <cell r="S164">
            <v>123.62046756099897</v>
          </cell>
          <cell r="T164">
            <v>201411055.97638422</v>
          </cell>
          <cell r="V164">
            <v>2</v>
          </cell>
          <cell r="W164">
            <v>2</v>
          </cell>
          <cell r="X164">
            <v>3</v>
          </cell>
          <cell r="Y164">
            <v>4</v>
          </cell>
          <cell r="Z164">
            <v>4</v>
          </cell>
          <cell r="AA164">
            <v>3</v>
          </cell>
          <cell r="AB164">
            <v>4</v>
          </cell>
          <cell r="AC164">
            <v>4</v>
          </cell>
          <cell r="AD164">
            <v>4</v>
          </cell>
          <cell r="AE164">
            <v>4</v>
          </cell>
          <cell r="AF164">
            <v>2</v>
          </cell>
          <cell r="AG164">
            <v>2</v>
          </cell>
          <cell r="AH164">
            <v>3</v>
          </cell>
          <cell r="AI164">
            <v>4</v>
          </cell>
          <cell r="AJ164">
            <v>4</v>
          </cell>
          <cell r="AK164">
            <v>169.5270785659803</v>
          </cell>
          <cell r="AO164" t="str">
            <v>a</v>
          </cell>
          <cell r="AP164">
            <v>0.21</v>
          </cell>
          <cell r="AQ164">
            <v>0.41182514533302106</v>
          </cell>
          <cell r="AR164">
            <v>0.60704161542424917</v>
          </cell>
          <cell r="AS164">
            <v>0.94964669471040264</v>
          </cell>
          <cell r="AT164">
            <v>2221.5851364239588</v>
          </cell>
          <cell r="AU164">
            <v>0</v>
          </cell>
          <cell r="AV164">
            <v>2.53572</v>
          </cell>
          <cell r="AW164">
            <v>12107992970.316414</v>
          </cell>
          <cell r="AX164">
            <v>3</v>
          </cell>
          <cell r="AY164">
            <v>566397.7952091794</v>
          </cell>
          <cell r="AZ164">
            <v>0.12886615586716954</v>
          </cell>
          <cell r="BA164" t="str">
            <v>HF CHS 406,4 x 6</v>
          </cell>
        </row>
        <row r="165">
          <cell r="A165" t="str">
            <v>HF CHS 406,4 x 6</v>
          </cell>
          <cell r="B165">
            <v>2580.5286757382614</v>
          </cell>
          <cell r="C165">
            <v>406.4</v>
          </cell>
          <cell r="E165">
            <v>6</v>
          </cell>
          <cell r="H165">
            <v>59.246793199225365</v>
          </cell>
          <cell r="I165">
            <v>60.378897527872986</v>
          </cell>
          <cell r="J165">
            <v>7547.3621909841231</v>
          </cell>
          <cell r="K165">
            <v>1.2767432544188919</v>
          </cell>
          <cell r="L165">
            <v>151283252.38442516</v>
          </cell>
          <cell r="M165">
            <v>744504.194805242</v>
          </cell>
          <cell r="N165">
            <v>961992.96000000089</v>
          </cell>
          <cell r="O165">
            <v>141.57867070996255</v>
          </cell>
          <cell r="P165">
            <v>151283252.38442516</v>
          </cell>
          <cell r="Q165">
            <v>744504.194805242</v>
          </cell>
          <cell r="R165">
            <v>961992.96000000089</v>
          </cell>
          <cell r="S165">
            <v>141.57867070996255</v>
          </cell>
          <cell r="T165">
            <v>302566504.76885033</v>
          </cell>
          <cell r="V165">
            <v>2</v>
          </cell>
          <cell r="W165">
            <v>3</v>
          </cell>
          <cell r="X165">
            <v>4</v>
          </cell>
          <cell r="Y165">
            <v>4</v>
          </cell>
          <cell r="Z165">
            <v>4</v>
          </cell>
          <cell r="AA165">
            <v>4</v>
          </cell>
          <cell r="AB165">
            <v>4</v>
          </cell>
          <cell r="AC165">
            <v>4</v>
          </cell>
          <cell r="AD165">
            <v>4</v>
          </cell>
          <cell r="AE165">
            <v>4</v>
          </cell>
          <cell r="AF165">
            <v>2</v>
          </cell>
          <cell r="AG165">
            <v>3</v>
          </cell>
          <cell r="AH165">
            <v>4</v>
          </cell>
          <cell r="AI165">
            <v>4</v>
          </cell>
          <cell r="AJ165">
            <v>4</v>
          </cell>
          <cell r="AK165">
            <v>169.16416916416907</v>
          </cell>
          <cell r="AO165" t="str">
            <v>a</v>
          </cell>
          <cell r="AP165">
            <v>0.21</v>
          </cell>
          <cell r="AQ165">
            <v>0.3595881834753093</v>
          </cell>
          <cell r="AR165">
            <v>0.58140859011244383</v>
          </cell>
          <cell r="AS165">
            <v>0.96313051862252019</v>
          </cell>
          <cell r="AT165">
            <v>2580.5286757382614</v>
          </cell>
          <cell r="AU165">
            <v>0</v>
          </cell>
          <cell r="AV165">
            <v>2.53572</v>
          </cell>
          <cell r="AW165">
            <v>18189036818.435608</v>
          </cell>
          <cell r="AX165">
            <v>4</v>
          </cell>
          <cell r="AY165">
            <v>744504.194805242</v>
          </cell>
          <cell r="AZ165">
            <v>0.12054325100138925</v>
          </cell>
          <cell r="BA165" t="str">
            <v>HF CHS 457 x 6</v>
          </cell>
        </row>
        <row r="166">
          <cell r="A166" t="str">
            <v>HF CHS 457 x 6</v>
          </cell>
          <cell r="B166">
            <v>2936.2806919051382</v>
          </cell>
          <cell r="C166">
            <v>457</v>
          </cell>
          <cell r="E166">
            <v>6</v>
          </cell>
          <cell r="H166">
            <v>66.734025306819731</v>
          </cell>
          <cell r="I166">
            <v>68.009197764911832</v>
          </cell>
          <cell r="J166">
            <v>8501.1497206139793</v>
          </cell>
          <cell r="K166">
            <v>1.4357078426905354</v>
          </cell>
          <cell r="L166">
            <v>216181049.46406832</v>
          </cell>
          <cell r="M166">
            <v>946087.74382524414</v>
          </cell>
          <cell r="N166">
            <v>1220478</v>
          </cell>
          <cell r="O166">
            <v>159.4666893115926</v>
          </cell>
          <cell r="P166">
            <v>216181049.46406832</v>
          </cell>
          <cell r="Q166">
            <v>946087.74382524414</v>
          </cell>
          <cell r="R166">
            <v>1220478</v>
          </cell>
          <cell r="S166">
            <v>159.4666893115926</v>
          </cell>
          <cell r="T166">
            <v>432362098.92813665</v>
          </cell>
          <cell r="V166">
            <v>3</v>
          </cell>
          <cell r="W166">
            <v>3</v>
          </cell>
          <cell r="X166">
            <v>4</v>
          </cell>
          <cell r="Y166">
            <v>4</v>
          </cell>
          <cell r="Z166">
            <v>4</v>
          </cell>
          <cell r="AA166">
            <v>4</v>
          </cell>
          <cell r="AB166">
            <v>4</v>
          </cell>
          <cell r="AC166">
            <v>4</v>
          </cell>
          <cell r="AD166">
            <v>4</v>
          </cell>
          <cell r="AE166">
            <v>4</v>
          </cell>
          <cell r="AF166">
            <v>3</v>
          </cell>
          <cell r="AG166">
            <v>3</v>
          </cell>
          <cell r="AH166">
            <v>4</v>
          </cell>
          <cell r="AI166">
            <v>4</v>
          </cell>
          <cell r="AJ166">
            <v>4</v>
          </cell>
          <cell r="AK166">
            <v>168.88396156688842</v>
          </cell>
          <cell r="AO166" t="str">
            <v>a</v>
          </cell>
          <cell r="AP166">
            <v>0.21</v>
          </cell>
          <cell r="AQ166">
            <v>0.31925173363302178</v>
          </cell>
          <cell r="AR166">
            <v>0.56348226674531221</v>
          </cell>
          <cell r="AS166">
            <v>0.9729523050956006</v>
          </cell>
          <cell r="AT166">
            <v>2936.2806919051382</v>
          </cell>
          <cell r="AU166">
            <v>0</v>
          </cell>
          <cell r="AV166">
            <v>2.53572</v>
          </cell>
          <cell r="AW166">
            <v>25991806800.650234</v>
          </cell>
          <cell r="AX166">
            <v>4</v>
          </cell>
          <cell r="AY166">
            <v>946087.74382524414</v>
          </cell>
          <cell r="AZ166">
            <v>0.11367413277411915</v>
          </cell>
          <cell r="BA166" t="str">
            <v>HF CHS 457 x 8</v>
          </cell>
        </row>
        <row r="167">
          <cell r="A167" t="str">
            <v>HF CHS 457 x 8</v>
          </cell>
          <cell r="B167">
            <v>3896.3433293869443</v>
          </cell>
          <cell r="C167">
            <v>457</v>
          </cell>
          <cell r="E167">
            <v>8</v>
          </cell>
          <cell r="H167">
            <v>88.584116371802125</v>
          </cell>
          <cell r="I167">
            <v>90.276806493556307</v>
          </cell>
          <cell r="J167">
            <v>11284.600811694538</v>
          </cell>
          <cell r="K167">
            <v>1.4357078426905354</v>
          </cell>
          <cell r="L167">
            <v>284463627.83629733</v>
          </cell>
          <cell r="M167">
            <v>1244917.4084739489</v>
          </cell>
          <cell r="N167">
            <v>1612978.6666666667</v>
          </cell>
          <cell r="O167">
            <v>158.77066794594018</v>
          </cell>
          <cell r="P167">
            <v>284463627.83629733</v>
          </cell>
          <cell r="Q167">
            <v>1244917.4084739489</v>
          </cell>
          <cell r="R167">
            <v>1612978.6666666667</v>
          </cell>
          <cell r="S167">
            <v>158.77066794594018</v>
          </cell>
          <cell r="T167">
            <v>568927255.67259467</v>
          </cell>
          <cell r="V167">
            <v>2</v>
          </cell>
          <cell r="W167">
            <v>2</v>
          </cell>
          <cell r="X167">
            <v>3</v>
          </cell>
          <cell r="Y167">
            <v>4</v>
          </cell>
          <cell r="Z167">
            <v>4</v>
          </cell>
          <cell r="AA167">
            <v>3</v>
          </cell>
          <cell r="AB167">
            <v>4</v>
          </cell>
          <cell r="AC167">
            <v>4</v>
          </cell>
          <cell r="AD167">
            <v>4</v>
          </cell>
          <cell r="AE167">
            <v>4</v>
          </cell>
          <cell r="AF167">
            <v>2</v>
          </cell>
          <cell r="AG167">
            <v>2</v>
          </cell>
          <cell r="AH167">
            <v>3</v>
          </cell>
          <cell r="AI167">
            <v>4</v>
          </cell>
          <cell r="AJ167">
            <v>4</v>
          </cell>
          <cell r="AK167">
            <v>127.2271714922049</v>
          </cell>
          <cell r="AO167" t="str">
            <v>a</v>
          </cell>
          <cell r="AP167">
            <v>0.21</v>
          </cell>
          <cell r="AQ167">
            <v>0.32065127443300018</v>
          </cell>
          <cell r="AR167">
            <v>0.56407700371321856</v>
          </cell>
          <cell r="AS167">
            <v>0.97261880996120498</v>
          </cell>
          <cell r="AT167">
            <v>3896.3433293869443</v>
          </cell>
          <cell r="AU167">
            <v>0</v>
          </cell>
          <cell r="AV167">
            <v>2.53572</v>
          </cell>
          <cell r="AW167">
            <v>34201534662.093628</v>
          </cell>
          <cell r="AX167">
            <v>3</v>
          </cell>
          <cell r="AY167">
            <v>1244917.4084739489</v>
          </cell>
          <cell r="AZ167">
            <v>0.11367413277411918</v>
          </cell>
          <cell r="BA167" t="str">
            <v>HF CHS 508 x 8</v>
          </cell>
        </row>
        <row r="168">
          <cell r="A168" t="str">
            <v>HF CHS 508 x 8</v>
          </cell>
          <cell r="B168">
            <v>4373.1420544899802</v>
          </cell>
          <cell r="C168">
            <v>508</v>
          </cell>
          <cell r="E168">
            <v>8</v>
          </cell>
          <cell r="H168">
            <v>98.646009322719493</v>
          </cell>
          <cell r="I168">
            <v>100.53096491487338</v>
          </cell>
          <cell r="J168">
            <v>12566.370614359172</v>
          </cell>
          <cell r="K168">
            <v>1.5959290680236149</v>
          </cell>
          <cell r="L168">
            <v>392799612.66363901</v>
          </cell>
          <cell r="M168">
            <v>1546455.1679670827</v>
          </cell>
          <cell r="N168">
            <v>2000170.6666666667</v>
          </cell>
          <cell r="O168">
            <v>176.7993212656655</v>
          </cell>
          <cell r="P168">
            <v>392799612.66363901</v>
          </cell>
          <cell r="Q168">
            <v>1546455.1679670827</v>
          </cell>
          <cell r="R168">
            <v>2000170.6666666667</v>
          </cell>
          <cell r="S168">
            <v>176.7993212656655</v>
          </cell>
          <cell r="T168">
            <v>785599225.32727802</v>
          </cell>
          <cell r="V168">
            <v>2</v>
          </cell>
          <cell r="W168">
            <v>3</v>
          </cell>
          <cell r="X168">
            <v>4</v>
          </cell>
          <cell r="Y168">
            <v>4</v>
          </cell>
          <cell r="Z168">
            <v>4</v>
          </cell>
          <cell r="AA168">
            <v>3</v>
          </cell>
          <cell r="AB168">
            <v>4</v>
          </cell>
          <cell r="AC168">
            <v>4</v>
          </cell>
          <cell r="AD168">
            <v>4</v>
          </cell>
          <cell r="AE168">
            <v>4</v>
          </cell>
          <cell r="AF168">
            <v>2</v>
          </cell>
          <cell r="AG168">
            <v>3</v>
          </cell>
          <cell r="AH168">
            <v>4</v>
          </cell>
          <cell r="AI168">
            <v>4</v>
          </cell>
          <cell r="AJ168">
            <v>4</v>
          </cell>
          <cell r="AK168">
            <v>127</v>
          </cell>
          <cell r="AO168" t="str">
            <v>a</v>
          </cell>
          <cell r="AP168">
            <v>0.21</v>
          </cell>
          <cell r="AQ168">
            <v>0.28795369040441648</v>
          </cell>
          <cell r="AR168">
            <v>0.55069380140122504</v>
          </cell>
          <cell r="AS168">
            <v>0.98029179551426371</v>
          </cell>
          <cell r="AT168">
            <v>4373.1420544899802</v>
          </cell>
          <cell r="AU168">
            <v>0</v>
          </cell>
          <cell r="AV168">
            <v>2.53572</v>
          </cell>
          <cell r="AW168">
            <v>47226950137.553535</v>
          </cell>
          <cell r="AX168">
            <v>4</v>
          </cell>
          <cell r="AY168">
            <v>1546455.1679670827</v>
          </cell>
          <cell r="AZ168">
            <v>0.1078171613871704</v>
          </cell>
          <cell r="BA168" t="str">
            <v>HF CHS 610 x 8</v>
          </cell>
        </row>
        <row r="169">
          <cell r="A169" t="str">
            <v>HF CHS 610 x 8</v>
          </cell>
          <cell r="B169">
            <v>5324.681367950423</v>
          </cell>
          <cell r="C169">
            <v>610</v>
          </cell>
          <cell r="E169">
            <v>8</v>
          </cell>
          <cell r="H169">
            <v>118.76979522455429</v>
          </cell>
          <cell r="I169">
            <v>121.03928175750755</v>
          </cell>
          <cell r="J169">
            <v>15129.910219688443</v>
          </cell>
          <cell r="K169">
            <v>1.9163715186897738</v>
          </cell>
          <cell r="L169">
            <v>685513537.18875384</v>
          </cell>
          <cell r="M169">
            <v>2247585.3678319799</v>
          </cell>
          <cell r="N169">
            <v>2899402.6666666665</v>
          </cell>
          <cell r="O169">
            <v>212.85793384320914</v>
          </cell>
          <cell r="P169">
            <v>685513537.18875384</v>
          </cell>
          <cell r="Q169">
            <v>2247585.3678319799</v>
          </cell>
          <cell r="R169">
            <v>2899402.6666666665</v>
          </cell>
          <cell r="S169">
            <v>212.85793384320914</v>
          </cell>
          <cell r="T169">
            <v>1371027074.3775077</v>
          </cell>
          <cell r="V169">
            <v>3</v>
          </cell>
          <cell r="W169">
            <v>3</v>
          </cell>
          <cell r="X169">
            <v>4</v>
          </cell>
          <cell r="Y169">
            <v>4</v>
          </cell>
          <cell r="Z169">
            <v>4</v>
          </cell>
          <cell r="AA169">
            <v>4</v>
          </cell>
          <cell r="AB169">
            <v>4</v>
          </cell>
          <cell r="AC169">
            <v>4</v>
          </cell>
          <cell r="AD169">
            <v>4</v>
          </cell>
          <cell r="AE169">
            <v>4</v>
          </cell>
          <cell r="AF169">
            <v>3</v>
          </cell>
          <cell r="AG169">
            <v>3</v>
          </cell>
          <cell r="AH169">
            <v>4</v>
          </cell>
          <cell r="AI169">
            <v>4</v>
          </cell>
          <cell r="AJ169">
            <v>4</v>
          </cell>
          <cell r="AK169">
            <v>126.66112956810632</v>
          </cell>
          <cell r="AO169" t="str">
            <v>a</v>
          </cell>
          <cell r="AP169">
            <v>0.21</v>
          </cell>
          <cell r="AQ169">
            <v>0.23917368782196605</v>
          </cell>
          <cell r="AR169">
            <v>0.53271526369448607</v>
          </cell>
          <cell r="AS169">
            <v>0.99135435882577438</v>
          </cell>
          <cell r="AT169">
            <v>5324.681367950423</v>
          </cell>
          <cell r="AU169">
            <v>0</v>
          </cell>
          <cell r="AV169">
            <v>2.53572</v>
          </cell>
          <cell r="AW169">
            <v>82420431679.891327</v>
          </cell>
          <cell r="AX169">
            <v>4</v>
          </cell>
          <cell r="AY169">
            <v>2247585.3678319799</v>
          </cell>
          <cell r="AZ169">
            <v>9.8390877118667716E-2</v>
          </cell>
          <cell r="BA169" t="str">
            <v>HF CHS 610 x 10</v>
          </cell>
        </row>
        <row r="170">
          <cell r="A170" t="str">
            <v>HF CHS 610 x 10</v>
          </cell>
          <cell r="B170">
            <v>6632.5674890655409</v>
          </cell>
          <cell r="C170">
            <v>610</v>
          </cell>
          <cell r="E170">
            <v>10</v>
          </cell>
          <cell r="H170">
            <v>147.96901398407925</v>
          </cell>
          <cell r="I170">
            <v>150.79644737231007</v>
          </cell>
          <cell r="J170">
            <v>18849.555921538758</v>
          </cell>
          <cell r="K170">
            <v>1.9163715186897738</v>
          </cell>
          <cell r="L170">
            <v>848465635.91826344</v>
          </cell>
          <cell r="M170">
            <v>2781854.5439943061</v>
          </cell>
          <cell r="N170">
            <v>3600333.3333333335</v>
          </cell>
          <cell r="O170">
            <v>212.16149509277128</v>
          </cell>
          <cell r="P170">
            <v>848465635.91826344</v>
          </cell>
          <cell r="Q170">
            <v>2781854.5439943061</v>
          </cell>
          <cell r="R170">
            <v>3600333.3333333335</v>
          </cell>
          <cell r="S170">
            <v>212.16149509277128</v>
          </cell>
          <cell r="T170">
            <v>1696931271.8365269</v>
          </cell>
          <cell r="V170">
            <v>2</v>
          </cell>
          <cell r="W170">
            <v>3</v>
          </cell>
          <cell r="X170">
            <v>4</v>
          </cell>
          <cell r="Y170">
            <v>4</v>
          </cell>
          <cell r="Z170">
            <v>4</v>
          </cell>
          <cell r="AA170">
            <v>3</v>
          </cell>
          <cell r="AB170">
            <v>4</v>
          </cell>
          <cell r="AC170">
            <v>4</v>
          </cell>
          <cell r="AD170">
            <v>4</v>
          </cell>
          <cell r="AE170">
            <v>4</v>
          </cell>
          <cell r="AF170">
            <v>2</v>
          </cell>
          <cell r="AG170">
            <v>3</v>
          </cell>
          <cell r="AH170">
            <v>4</v>
          </cell>
          <cell r="AI170">
            <v>4</v>
          </cell>
          <cell r="AJ170">
            <v>4</v>
          </cell>
          <cell r="AK170">
            <v>101.66666666666667</v>
          </cell>
          <cell r="AO170" t="str">
            <v>a</v>
          </cell>
          <cell r="AP170">
            <v>0.21</v>
          </cell>
          <cell r="AQ170">
            <v>0.23995879646861995</v>
          </cell>
          <cell r="AR170">
            <v>0.53298578563053944</v>
          </cell>
          <cell r="AS170">
            <v>0.99117925002383234</v>
          </cell>
          <cell r="AT170">
            <v>6632.5674890655409</v>
          </cell>
          <cell r="AU170">
            <v>0</v>
          </cell>
          <cell r="AV170">
            <v>2.53572</v>
          </cell>
          <cell r="AW170">
            <v>102012433284.2774</v>
          </cell>
          <cell r="AX170">
            <v>4</v>
          </cell>
          <cell r="AY170">
            <v>2781854.5439943061</v>
          </cell>
          <cell r="AZ170">
            <v>9.8390877118667716E-2</v>
          </cell>
          <cell r="BA170" t="str">
            <v>HF CHS 711 x 10</v>
          </cell>
        </row>
        <row r="171">
          <cell r="A171" t="str">
            <v>HF CHS 711 x 10</v>
          </cell>
          <cell r="B171">
            <v>7808.7773696323247</v>
          </cell>
          <cell r="C171">
            <v>711</v>
          </cell>
          <cell r="E171">
            <v>10</v>
          </cell>
          <cell r="H171">
            <v>172.87713133806594</v>
          </cell>
          <cell r="I171">
            <v>176.18051601331558</v>
          </cell>
          <cell r="J171">
            <v>22022.564501664448</v>
          </cell>
          <cell r="K171">
            <v>2.2336723767023425</v>
          </cell>
          <cell r="L171">
            <v>1353014059.3915725</v>
          </cell>
          <cell r="M171">
            <v>3805946.7212139866</v>
          </cell>
          <cell r="N171">
            <v>4914343.333333333</v>
          </cell>
          <cell r="O171">
            <v>247.86614331126387</v>
          </cell>
          <cell r="P171">
            <v>1353014059.3915725</v>
          </cell>
          <cell r="Q171">
            <v>3805946.7212139866</v>
          </cell>
          <cell r="R171">
            <v>4914343.333333333</v>
          </cell>
          <cell r="S171">
            <v>247.86614331126387</v>
          </cell>
          <cell r="T171">
            <v>2706028118.783145</v>
          </cell>
          <cell r="V171">
            <v>3</v>
          </cell>
          <cell r="W171">
            <v>3</v>
          </cell>
          <cell r="X171">
            <v>4</v>
          </cell>
          <cell r="Y171">
            <v>4</v>
          </cell>
          <cell r="Z171">
            <v>4</v>
          </cell>
          <cell r="AA171">
            <v>4</v>
          </cell>
          <cell r="AB171">
            <v>4</v>
          </cell>
          <cell r="AC171">
            <v>4</v>
          </cell>
          <cell r="AD171">
            <v>4</v>
          </cell>
          <cell r="AE171">
            <v>4</v>
          </cell>
          <cell r="AF171">
            <v>3</v>
          </cell>
          <cell r="AG171">
            <v>3</v>
          </cell>
          <cell r="AH171">
            <v>4</v>
          </cell>
          <cell r="AI171">
            <v>4</v>
          </cell>
          <cell r="AJ171">
            <v>4</v>
          </cell>
          <cell r="AK171">
            <v>101.4265335235378</v>
          </cell>
          <cell r="AO171" t="str">
            <v>a</v>
          </cell>
          <cell r="AP171">
            <v>0.21</v>
          </cell>
          <cell r="AQ171">
            <v>0.20539318657777689</v>
          </cell>
          <cell r="AR171">
            <v>0.52165946513695327</v>
          </cell>
          <cell r="AS171">
            <v>0.99881900534939061</v>
          </cell>
          <cell r="AT171">
            <v>7808.7773696323247</v>
          </cell>
          <cell r="AU171">
            <v>0</v>
          </cell>
          <cell r="AV171">
            <v>2.53572</v>
          </cell>
          <cell r="AW171">
            <v>162675128636.16867</v>
          </cell>
          <cell r="AX171">
            <v>4</v>
          </cell>
          <cell r="AY171">
            <v>3805946.7212139866</v>
          </cell>
          <cell r="AZ171">
            <v>9.1134947830391597E-2</v>
          </cell>
          <cell r="BA171" t="str">
            <v>HF CHS 762 x 10</v>
          </cell>
        </row>
        <row r="172">
          <cell r="A172" t="str">
            <v>HF CHS 762 x 10</v>
          </cell>
          <cell r="B172">
            <v>8386.7957480233108</v>
          </cell>
          <cell r="C172">
            <v>762</v>
          </cell>
          <cell r="E172">
            <v>10</v>
          </cell>
          <cell r="H172">
            <v>185.45449752671266</v>
          </cell>
          <cell r="I172">
            <v>188.99821403996197</v>
          </cell>
          <cell r="J172">
            <v>23624.776754995244</v>
          </cell>
          <cell r="K172">
            <v>2.3938936020354222</v>
          </cell>
          <cell r="L172">
            <v>1670283528.9665413</v>
          </cell>
          <cell r="M172">
            <v>4383946.2702533891</v>
          </cell>
          <cell r="N172">
            <v>5655373.333333333</v>
          </cell>
          <cell r="O172">
            <v>265.89565622627237</v>
          </cell>
          <cell r="P172">
            <v>1670283528.9665413</v>
          </cell>
          <cell r="Q172">
            <v>4383946.2702533891</v>
          </cell>
          <cell r="R172">
            <v>5655373.333333333</v>
          </cell>
          <cell r="S172">
            <v>265.89565622627237</v>
          </cell>
          <cell r="T172">
            <v>3340567057.9330826</v>
          </cell>
          <cell r="V172">
            <v>3</v>
          </cell>
          <cell r="W172">
            <v>3</v>
          </cell>
          <cell r="X172">
            <v>4</v>
          </cell>
          <cell r="Y172">
            <v>4</v>
          </cell>
          <cell r="Z172">
            <v>4</v>
          </cell>
          <cell r="AA172">
            <v>4</v>
          </cell>
          <cell r="AB172">
            <v>4</v>
          </cell>
          <cell r="AC172">
            <v>4</v>
          </cell>
          <cell r="AD172">
            <v>4</v>
          </cell>
          <cell r="AE172">
            <v>4</v>
          </cell>
          <cell r="AF172">
            <v>3</v>
          </cell>
          <cell r="AG172">
            <v>3</v>
          </cell>
          <cell r="AH172">
            <v>4</v>
          </cell>
          <cell r="AI172">
            <v>4</v>
          </cell>
          <cell r="AJ172">
            <v>4</v>
          </cell>
          <cell r="AK172">
            <v>101.32978723404256</v>
          </cell>
          <cell r="AO172" t="str">
            <v>a</v>
          </cell>
          <cell r="AP172">
            <v>0.21</v>
          </cell>
          <cell r="AQ172">
            <v>0.19146614781898094</v>
          </cell>
          <cell r="AR172">
            <v>0.51743358840131293</v>
          </cell>
          <cell r="AS172">
            <v>1</v>
          </cell>
          <cell r="AT172">
            <v>8386.7957480233108</v>
          </cell>
          <cell r="AU172">
            <v>0</v>
          </cell>
          <cell r="AV172">
            <v>2.53572</v>
          </cell>
          <cell r="AW172">
            <v>200820964163.29248</v>
          </cell>
          <cell r="AX172">
            <v>4</v>
          </cell>
          <cell r="AY172">
            <v>4383946.2702533891</v>
          </cell>
          <cell r="AZ172">
            <v>8.8032343637957464E-2</v>
          </cell>
          <cell r="BA172" t="str">
            <v>HF CHS 813 x 10</v>
          </cell>
        </row>
        <row r="173">
          <cell r="A173" t="str">
            <v>HF CHS 813 x 10</v>
          </cell>
          <cell r="B173">
            <v>8955.5810979557446</v>
          </cell>
          <cell r="C173">
            <v>813</v>
          </cell>
          <cell r="E173">
            <v>10</v>
          </cell>
          <cell r="H173">
            <v>198.03186371535941</v>
          </cell>
          <cell r="I173">
            <v>201.81591206660832</v>
          </cell>
          <cell r="J173">
            <v>25226.98900832604</v>
          </cell>
          <cell r="K173">
            <v>2.5541148273685015</v>
          </cell>
          <cell r="L173">
            <v>2033639031.7963171</v>
          </cell>
          <cell r="M173">
            <v>5002802.0462394021</v>
          </cell>
          <cell r="N173">
            <v>6448423.333333333</v>
          </cell>
          <cell r="O173">
            <v>283.92538632535133</v>
          </cell>
          <cell r="P173">
            <v>2033639031.7963171</v>
          </cell>
          <cell r="Q173">
            <v>5002802.0462394021</v>
          </cell>
          <cell r="R173">
            <v>6448423.333333333</v>
          </cell>
          <cell r="S173">
            <v>283.92538632535133</v>
          </cell>
          <cell r="T173">
            <v>4067278063.5926342</v>
          </cell>
          <cell r="V173">
            <v>3</v>
          </cell>
          <cell r="W173">
            <v>4</v>
          </cell>
          <cell r="X173">
            <v>4</v>
          </cell>
          <cell r="Y173">
            <v>4</v>
          </cell>
          <cell r="Z173">
            <v>4</v>
          </cell>
          <cell r="AA173">
            <v>4</v>
          </cell>
          <cell r="AB173">
            <v>4</v>
          </cell>
          <cell r="AC173">
            <v>4</v>
          </cell>
          <cell r="AD173">
            <v>4</v>
          </cell>
          <cell r="AE173">
            <v>4</v>
          </cell>
          <cell r="AF173">
            <v>3</v>
          </cell>
          <cell r="AG173">
            <v>4</v>
          </cell>
          <cell r="AH173">
            <v>4</v>
          </cell>
          <cell r="AI173">
            <v>4</v>
          </cell>
          <cell r="AJ173">
            <v>4</v>
          </cell>
          <cell r="AK173">
            <v>101.24533001245329</v>
          </cell>
          <cell r="AO173" t="str">
            <v>a</v>
          </cell>
          <cell r="AP173">
            <v>0.21</v>
          </cell>
          <cell r="AQ173">
            <v>0.17930773178945822</v>
          </cell>
          <cell r="AR173">
            <v>0.5139029431776333</v>
          </cell>
          <cell r="AS173">
            <v>1</v>
          </cell>
          <cell r="AT173">
            <v>8955.5810979557446</v>
          </cell>
          <cell r="AU173">
            <v>0</v>
          </cell>
          <cell r="AV173">
            <v>2.53572</v>
          </cell>
          <cell r="AW173">
            <v>244507800048.85141</v>
          </cell>
          <cell r="AX173">
            <v>4</v>
          </cell>
          <cell r="AY173">
            <v>5002802.0462394021</v>
          </cell>
          <cell r="AZ173">
            <v>8.5226465314769045E-2</v>
          </cell>
          <cell r="BA173" t="str">
            <v>HF CHS 914 x 10</v>
          </cell>
        </row>
        <row r="174">
          <cell r="A174" t="str">
            <v>HF CHS 914 x 10</v>
          </cell>
          <cell r="B174">
            <v>10081.999143900364</v>
          </cell>
          <cell r="C174">
            <v>914</v>
          </cell>
          <cell r="E174">
            <v>10</v>
          </cell>
          <cell r="H174">
            <v>222.93998106934606</v>
          </cell>
          <cell r="I174">
            <v>227.19998070761383</v>
          </cell>
          <cell r="J174">
            <v>28399.99758845173</v>
          </cell>
          <cell r="K174">
            <v>2.8714156853810708</v>
          </cell>
          <cell r="L174">
            <v>2901471553.6253767</v>
          </cell>
          <cell r="M174">
            <v>6348953.0713903205</v>
          </cell>
          <cell r="N174">
            <v>8172493.333333333</v>
          </cell>
          <cell r="O174">
            <v>319.63181944230769</v>
          </cell>
          <cell r="P174">
            <v>2901471553.6253767</v>
          </cell>
          <cell r="Q174">
            <v>6348953.0713903205</v>
          </cell>
          <cell r="R174">
            <v>8172493.333333333</v>
          </cell>
          <cell r="S174">
            <v>319.63181944230769</v>
          </cell>
          <cell r="T174">
            <v>5802943107.2507534</v>
          </cell>
          <cell r="V174">
            <v>4</v>
          </cell>
          <cell r="W174">
            <v>4</v>
          </cell>
          <cell r="X174">
            <v>4</v>
          </cell>
          <cell r="Y174">
            <v>4</v>
          </cell>
          <cell r="Z174">
            <v>4</v>
          </cell>
          <cell r="AA174">
            <v>4</v>
          </cell>
          <cell r="AB174">
            <v>4</v>
          </cell>
          <cell r="AC174">
            <v>4</v>
          </cell>
          <cell r="AD174">
            <v>4</v>
          </cell>
          <cell r="AE174">
            <v>4</v>
          </cell>
          <cell r="AF174">
            <v>4</v>
          </cell>
          <cell r="AG174">
            <v>4</v>
          </cell>
          <cell r="AH174">
            <v>4</v>
          </cell>
          <cell r="AI174">
            <v>4</v>
          </cell>
          <cell r="AJ174">
            <v>4</v>
          </cell>
          <cell r="AK174">
            <v>101.10619469026548</v>
          </cell>
          <cell r="AO174" t="str">
            <v>a</v>
          </cell>
          <cell r="AP174">
            <v>0.21</v>
          </cell>
          <cell r="AQ174">
            <v>0.15927706167762648</v>
          </cell>
          <cell r="AR174">
            <v>0.50840868266448003</v>
          </cell>
          <cell r="AS174">
            <v>1</v>
          </cell>
          <cell r="AT174">
            <v>10081.999143900364</v>
          </cell>
          <cell r="AU174">
            <v>0</v>
          </cell>
          <cell r="AV174">
            <v>2.53572</v>
          </cell>
          <cell r="AW174">
            <v>348848746207.73816</v>
          </cell>
          <cell r="AX174">
            <v>4</v>
          </cell>
          <cell r="AY174">
            <v>6348953.0713903205</v>
          </cell>
          <cell r="AZ174">
            <v>8.0379750130079627E-2</v>
          </cell>
          <cell r="BA174" t="str">
            <v>HF CHS 914 x 12</v>
          </cell>
        </row>
        <row r="175">
          <cell r="A175" t="str">
            <v>HF CHS 914 x 12</v>
          </cell>
          <cell r="B175">
            <v>12071.632603271852</v>
          </cell>
          <cell r="C175">
            <v>914</v>
          </cell>
          <cell r="E175">
            <v>12</v>
          </cell>
          <cell r="H175">
            <v>266.93610122727893</v>
          </cell>
          <cell r="I175">
            <v>272.03679105964733</v>
          </cell>
          <cell r="J175">
            <v>34004.598882455917</v>
          </cell>
          <cell r="K175">
            <v>2.8714156853810708</v>
          </cell>
          <cell r="L175">
            <v>3458896791.4250932</v>
          </cell>
          <cell r="M175">
            <v>7568701.9506019531</v>
          </cell>
          <cell r="N175">
            <v>9763824</v>
          </cell>
          <cell r="O175">
            <v>318.93337862318521</v>
          </cell>
          <cell r="P175">
            <v>3458896791.4250932</v>
          </cell>
          <cell r="Q175">
            <v>7568701.9506019531</v>
          </cell>
          <cell r="R175">
            <v>9763824</v>
          </cell>
          <cell r="S175">
            <v>318.93337862318521</v>
          </cell>
          <cell r="T175">
            <v>6917793582.8501863</v>
          </cell>
          <cell r="V175">
            <v>3</v>
          </cell>
          <cell r="W175">
            <v>3</v>
          </cell>
          <cell r="X175">
            <v>4</v>
          </cell>
          <cell r="Y175">
            <v>4</v>
          </cell>
          <cell r="Z175">
            <v>4</v>
          </cell>
          <cell r="AA175">
            <v>4</v>
          </cell>
          <cell r="AB175">
            <v>4</v>
          </cell>
          <cell r="AC175">
            <v>4</v>
          </cell>
          <cell r="AD175">
            <v>4</v>
          </cell>
          <cell r="AE175">
            <v>4</v>
          </cell>
          <cell r="AF175">
            <v>3</v>
          </cell>
          <cell r="AG175">
            <v>3</v>
          </cell>
          <cell r="AH175">
            <v>4</v>
          </cell>
          <cell r="AI175">
            <v>4</v>
          </cell>
          <cell r="AJ175">
            <v>4</v>
          </cell>
          <cell r="AK175">
            <v>84.441980783444208</v>
          </cell>
          <cell r="AO175" t="str">
            <v>a</v>
          </cell>
          <cell r="AP175">
            <v>0.21</v>
          </cell>
          <cell r="AQ175">
            <v>0.15962586681651089</v>
          </cell>
          <cell r="AR175">
            <v>0.50850092469419483</v>
          </cell>
          <cell r="AS175">
            <v>1</v>
          </cell>
          <cell r="AT175">
            <v>12071.632603271852</v>
          </cell>
          <cell r="AU175">
            <v>0</v>
          </cell>
          <cell r="AV175">
            <v>2.53572</v>
          </cell>
          <cell r="AW175">
            <v>415868908810.40375</v>
          </cell>
          <cell r="AX175">
            <v>4</v>
          </cell>
          <cell r="AY175">
            <v>7568701.9506019531</v>
          </cell>
          <cell r="AZ175">
            <v>8.0379750130079627E-2</v>
          </cell>
          <cell r="BA175" t="str">
            <v>HF CHS 1016 x 12</v>
          </cell>
        </row>
        <row r="176">
          <cell r="A176" t="str">
            <v>HF CHS 1016 x 12</v>
          </cell>
          <cell r="B176">
            <v>13436.71744310969</v>
          </cell>
          <cell r="C176">
            <v>1016</v>
          </cell>
          <cell r="E176">
            <v>12</v>
          </cell>
          <cell r="H176">
            <v>297.12178008003116</v>
          </cell>
          <cell r="I176">
            <v>302.7992663235986</v>
          </cell>
          <cell r="J176">
            <v>37849.908290449828</v>
          </cell>
          <cell r="K176">
            <v>3.1918581360472298</v>
          </cell>
          <cell r="L176">
            <v>4769845442.7624874</v>
          </cell>
          <cell r="M176">
            <v>9389459.5329970233</v>
          </cell>
          <cell r="N176">
            <v>12096768</v>
          </cell>
          <cell r="O176">
            <v>354.99295767662773</v>
          </cell>
          <cell r="P176">
            <v>4769845442.7624874</v>
          </cell>
          <cell r="Q176">
            <v>9389459.5329970233</v>
          </cell>
          <cell r="R176">
            <v>12096768</v>
          </cell>
          <cell r="S176">
            <v>354.99295767662773</v>
          </cell>
          <cell r="T176">
            <v>9539690885.5249748</v>
          </cell>
          <cell r="V176">
            <v>3</v>
          </cell>
          <cell r="W176">
            <v>4</v>
          </cell>
          <cell r="X176">
            <v>4</v>
          </cell>
          <cell r="Y176">
            <v>4</v>
          </cell>
          <cell r="Z176">
            <v>4</v>
          </cell>
          <cell r="AA176">
            <v>4</v>
          </cell>
          <cell r="AB176">
            <v>4</v>
          </cell>
          <cell r="AC176">
            <v>4</v>
          </cell>
          <cell r="AD176">
            <v>4</v>
          </cell>
          <cell r="AE176">
            <v>4</v>
          </cell>
          <cell r="AF176">
            <v>3</v>
          </cell>
          <cell r="AG176">
            <v>4</v>
          </cell>
          <cell r="AH176">
            <v>4</v>
          </cell>
          <cell r="AI176">
            <v>4</v>
          </cell>
          <cell r="AJ176">
            <v>4</v>
          </cell>
          <cell r="AK176">
            <v>84.329349269588306</v>
          </cell>
          <cell r="AO176" t="str">
            <v>a</v>
          </cell>
          <cell r="AP176">
            <v>0.21</v>
          </cell>
          <cell r="AQ176">
            <v>0.14341134357324253</v>
          </cell>
          <cell r="AR176">
            <v>0.50434159780793175</v>
          </cell>
          <cell r="AS176">
            <v>1</v>
          </cell>
          <cell r="AT176">
            <v>13436.71744310969</v>
          </cell>
          <cell r="AU176">
            <v>0</v>
          </cell>
          <cell r="AV176">
            <v>2.53572</v>
          </cell>
          <cell r="AW176">
            <v>573486443536.99878</v>
          </cell>
          <cell r="AX176">
            <v>4</v>
          </cell>
          <cell r="AY176">
            <v>9389459.5329970233</v>
          </cell>
          <cell r="AZ176">
            <v>7.6238245945152577E-2</v>
          </cell>
          <cell r="BA176" t="str">
            <v>HF CHS 1067 x 12</v>
          </cell>
        </row>
        <row r="177">
          <cell r="A177" t="str">
            <v>HF CHS 1067 x 12</v>
          </cell>
          <cell r="B177">
            <v>14119.259863028607</v>
          </cell>
          <cell r="C177">
            <v>1067</v>
          </cell>
          <cell r="E177">
            <v>12</v>
          </cell>
          <cell r="H177">
            <v>312.21461950640719</v>
          </cell>
          <cell r="I177">
            <v>318.18050395557424</v>
          </cell>
          <cell r="J177">
            <v>39772.56299444678</v>
          </cell>
          <cell r="K177">
            <v>3.3520793613803095</v>
          </cell>
          <cell r="L177">
            <v>5534198021.9956665</v>
          </cell>
          <cell r="M177">
            <v>10373379.610113714</v>
          </cell>
          <cell r="N177">
            <v>13356876</v>
          </cell>
          <cell r="O177">
            <v>373.02295505772832</v>
          </cell>
          <cell r="P177">
            <v>5534198021.9956665</v>
          </cell>
          <cell r="Q177">
            <v>10373379.610113714</v>
          </cell>
          <cell r="R177">
            <v>13356876</v>
          </cell>
          <cell r="S177">
            <v>373.02295505772832</v>
          </cell>
          <cell r="T177">
            <v>11068396043.991333</v>
          </cell>
          <cell r="V177">
            <v>3</v>
          </cell>
          <cell r="W177">
            <v>4</v>
          </cell>
          <cell r="X177">
            <v>4</v>
          </cell>
          <cell r="Y177">
            <v>4</v>
          </cell>
          <cell r="Z177">
            <v>4</v>
          </cell>
          <cell r="AA177">
            <v>4</v>
          </cell>
          <cell r="AB177">
            <v>4</v>
          </cell>
          <cell r="AC177">
            <v>4</v>
          </cell>
          <cell r="AD177">
            <v>4</v>
          </cell>
          <cell r="AE177">
            <v>4</v>
          </cell>
          <cell r="AF177">
            <v>3</v>
          </cell>
          <cell r="AG177">
            <v>4</v>
          </cell>
          <cell r="AH177">
            <v>4</v>
          </cell>
          <cell r="AI177">
            <v>4</v>
          </cell>
          <cell r="AJ177">
            <v>4</v>
          </cell>
          <cell r="AK177">
            <v>84.281200631911545</v>
          </cell>
          <cell r="AO177" t="str">
            <v>a</v>
          </cell>
          <cell r="AP177">
            <v>0.21</v>
          </cell>
          <cell r="AQ177">
            <v>0.13647958209854855</v>
          </cell>
          <cell r="AR177">
            <v>0.5026436942852448</v>
          </cell>
          <cell r="AS177">
            <v>1</v>
          </cell>
          <cell r="AT177">
            <v>14119.259863028607</v>
          </cell>
          <cell r="AU177">
            <v>0</v>
          </cell>
          <cell r="AV177">
            <v>2.53572</v>
          </cell>
          <cell r="AW177">
            <v>665385824247.09924</v>
          </cell>
          <cell r="AX177">
            <v>4</v>
          </cell>
          <cell r="AY177">
            <v>10373379.610113714</v>
          </cell>
          <cell r="AZ177">
            <v>7.4393936546300513E-2</v>
          </cell>
          <cell r="BA177" t="str">
            <v>HF CHS 1168 x 12</v>
          </cell>
        </row>
        <row r="178">
          <cell r="A178" t="str">
            <v>HF CHS 1168 x 12</v>
          </cell>
          <cell r="B178">
            <v>15470.961518162152</v>
          </cell>
          <cell r="C178">
            <v>1168</v>
          </cell>
          <cell r="E178">
            <v>12</v>
          </cell>
          <cell r="H178">
            <v>342.10436033119123</v>
          </cell>
          <cell r="I178">
            <v>348.64138632478085</v>
          </cell>
          <cell r="J178">
            <v>43580.17329059761</v>
          </cell>
          <cell r="K178">
            <v>3.6693802193928784</v>
          </cell>
          <cell r="L178">
            <v>7280503749.9272366</v>
          </cell>
          <cell r="M178">
            <v>12466616.010149378</v>
          </cell>
          <cell r="N178">
            <v>16036608</v>
          </cell>
          <cell r="O178">
            <v>408.72973955903916</v>
          </cell>
          <cell r="P178">
            <v>7280503749.9272366</v>
          </cell>
          <cell r="Q178">
            <v>12466616.010149378</v>
          </cell>
          <cell r="R178">
            <v>16036608</v>
          </cell>
          <cell r="S178">
            <v>408.72973955903916</v>
          </cell>
          <cell r="T178">
            <v>14561007499.854473</v>
          </cell>
          <cell r="V178">
            <v>4</v>
          </cell>
          <cell r="W178">
            <v>4</v>
          </cell>
          <cell r="X178">
            <v>4</v>
          </cell>
          <cell r="Y178">
            <v>4</v>
          </cell>
          <cell r="Z178">
            <v>4</v>
          </cell>
          <cell r="AA178">
            <v>4</v>
          </cell>
          <cell r="AB178">
            <v>4</v>
          </cell>
          <cell r="AC178">
            <v>4</v>
          </cell>
          <cell r="AD178">
            <v>4</v>
          </cell>
          <cell r="AE178">
            <v>4</v>
          </cell>
          <cell r="AF178">
            <v>4</v>
          </cell>
          <cell r="AG178">
            <v>4</v>
          </cell>
          <cell r="AH178">
            <v>4</v>
          </cell>
          <cell r="AI178">
            <v>4</v>
          </cell>
          <cell r="AJ178">
            <v>4</v>
          </cell>
          <cell r="AK178">
            <v>84.198385236447535</v>
          </cell>
          <cell r="AO178" t="str">
            <v>a</v>
          </cell>
          <cell r="AP178">
            <v>0.21</v>
          </cell>
          <cell r="AQ178">
            <v>0.12455667423263357</v>
          </cell>
          <cell r="AR178">
            <v>0.49983563334237374</v>
          </cell>
          <cell r="AS178">
            <v>1</v>
          </cell>
          <cell r="AT178">
            <v>15470.961518162152</v>
          </cell>
          <cell r="AU178">
            <v>0</v>
          </cell>
          <cell r="AV178">
            <v>2.53572</v>
          </cell>
          <cell r="AW178">
            <v>875347063716.47522</v>
          </cell>
          <cell r="AX178">
            <v>4</v>
          </cell>
          <cell r="AY178">
            <v>12466616.010149378</v>
          </cell>
          <cell r="AZ178">
            <v>7.1104703252180934E-2</v>
          </cell>
          <cell r="BA178" t="str">
            <v>HF CHS 1168 x 16</v>
          </cell>
        </row>
        <row r="179">
          <cell r="A179" t="str">
            <v>HF CHS 1168 x 16</v>
          </cell>
          <cell r="B179">
            <v>20556.571705793311</v>
          </cell>
          <cell r="C179">
            <v>1168</v>
          </cell>
          <cell r="E179">
            <v>16</v>
          </cell>
          <cell r="H179">
            <v>454.5608109590915</v>
          </cell>
          <cell r="I179">
            <v>463.24668632773654</v>
          </cell>
          <cell r="J179">
            <v>57905.835790967067</v>
          </cell>
          <cell r="K179">
            <v>3.6693802193928784</v>
          </cell>
          <cell r="L179">
            <v>9607736274.4372559</v>
          </cell>
          <cell r="M179">
            <v>16451603.209652836</v>
          </cell>
          <cell r="N179">
            <v>21235029.333333332</v>
          </cell>
          <cell r="O179">
            <v>407.33278777923096</v>
          </cell>
          <cell r="P179">
            <v>9607736274.4372559</v>
          </cell>
          <cell r="Q179">
            <v>16451603.209652836</v>
          </cell>
          <cell r="R179">
            <v>21235029.333333332</v>
          </cell>
          <cell r="S179">
            <v>407.33278777923096</v>
          </cell>
          <cell r="T179">
            <v>19215472548.874512</v>
          </cell>
          <cell r="V179">
            <v>3</v>
          </cell>
          <cell r="W179">
            <v>3</v>
          </cell>
          <cell r="X179">
            <v>4</v>
          </cell>
          <cell r="Y179">
            <v>4</v>
          </cell>
          <cell r="Z179">
            <v>4</v>
          </cell>
          <cell r="AA179">
            <v>4</v>
          </cell>
          <cell r="AB179">
            <v>4</v>
          </cell>
          <cell r="AC179">
            <v>4</v>
          </cell>
          <cell r="AD179">
            <v>4</v>
          </cell>
          <cell r="AE179">
            <v>4</v>
          </cell>
          <cell r="AF179">
            <v>3</v>
          </cell>
          <cell r="AG179">
            <v>3</v>
          </cell>
          <cell r="AH179">
            <v>4</v>
          </cell>
          <cell r="AI179">
            <v>4</v>
          </cell>
          <cell r="AJ179">
            <v>4</v>
          </cell>
          <cell r="AK179">
            <v>63.36805555555555</v>
          </cell>
          <cell r="AO179" t="str">
            <v>a</v>
          </cell>
          <cell r="AP179">
            <v>0.21</v>
          </cell>
          <cell r="AQ179">
            <v>0.12498384256520242</v>
          </cell>
          <cell r="AR179">
            <v>0.4999337839205279</v>
          </cell>
          <cell r="AS179">
            <v>1</v>
          </cell>
          <cell r="AT179">
            <v>20556.571705793311</v>
          </cell>
          <cell r="AU179">
            <v>0</v>
          </cell>
          <cell r="AV179">
            <v>2.53572</v>
          </cell>
          <cell r="AW179">
            <v>1155154097252.5383</v>
          </cell>
          <cell r="AX179">
            <v>4</v>
          </cell>
          <cell r="AY179">
            <v>16451603.209652836</v>
          </cell>
          <cell r="AZ179">
            <v>7.1104703252180948E-2</v>
          </cell>
          <cell r="BA179" t="str">
            <v>HF CHS 1219 x 16</v>
          </cell>
        </row>
        <row r="180">
          <cell r="A180" t="str">
            <v>HF CHS 1219 x 16</v>
          </cell>
          <cell r="B180">
            <v>21466.628265685202</v>
          </cell>
          <cell r="C180">
            <v>1219</v>
          </cell>
          <cell r="E180">
            <v>16</v>
          </cell>
          <cell r="H180">
            <v>474.68459686092626</v>
          </cell>
          <cell r="I180">
            <v>483.75500317037068</v>
          </cell>
          <cell r="J180">
            <v>60469.375396296338</v>
          </cell>
          <cell r="K180">
            <v>3.8296014447259576</v>
          </cell>
          <cell r="L180">
            <v>10940913057.25001</v>
          </cell>
          <cell r="M180">
            <v>17950636.681296159</v>
          </cell>
          <cell r="N180">
            <v>23156709.333333332</v>
          </cell>
          <cell r="O180">
            <v>425.3623455361323</v>
          </cell>
          <cell r="P180">
            <v>10940913057.25001</v>
          </cell>
          <cell r="Q180">
            <v>17950636.681296159</v>
          </cell>
          <cell r="R180">
            <v>23156709.333333332</v>
          </cell>
          <cell r="S180">
            <v>425.3623455361323</v>
          </cell>
          <cell r="T180">
            <v>21881826114.500019</v>
          </cell>
          <cell r="V180">
            <v>3</v>
          </cell>
          <cell r="W180">
            <v>3</v>
          </cell>
          <cell r="X180">
            <v>4</v>
          </cell>
          <cell r="Y180">
            <v>4</v>
          </cell>
          <cell r="Z180">
            <v>4</v>
          </cell>
          <cell r="AA180">
            <v>4</v>
          </cell>
          <cell r="AB180">
            <v>4</v>
          </cell>
          <cell r="AC180">
            <v>4</v>
          </cell>
          <cell r="AD180">
            <v>4</v>
          </cell>
          <cell r="AE180">
            <v>4</v>
          </cell>
          <cell r="AF180">
            <v>3</v>
          </cell>
          <cell r="AG180">
            <v>3</v>
          </cell>
          <cell r="AH180">
            <v>4</v>
          </cell>
          <cell r="AI180">
            <v>4</v>
          </cell>
          <cell r="AJ180">
            <v>4</v>
          </cell>
          <cell r="AK180">
            <v>63.331255195344966</v>
          </cell>
          <cell r="AO180" t="str">
            <v>a</v>
          </cell>
          <cell r="AP180">
            <v>0.21</v>
          </cell>
          <cell r="AQ180">
            <v>0.11968623352233201</v>
          </cell>
          <cell r="AR180">
            <v>0.49872945176722594</v>
          </cell>
          <cell r="AS180">
            <v>1</v>
          </cell>
          <cell r="AT180">
            <v>21466.628265685202</v>
          </cell>
          <cell r="AU180">
            <v>0</v>
          </cell>
          <cell r="AV180">
            <v>2.53572</v>
          </cell>
          <cell r="AW180">
            <v>1315444157162.4431</v>
          </cell>
          <cell r="AX180">
            <v>4</v>
          </cell>
          <cell r="AY180">
            <v>17950636.681296159</v>
          </cell>
          <cell r="AZ180">
            <v>6.9601387423998851E-2</v>
          </cell>
          <cell r="BA180" t="str">
            <v>HF CHS 1219 x 20</v>
          </cell>
        </row>
        <row r="181">
          <cell r="A181" t="str">
            <v>HF CHS 1219 x 20</v>
          </cell>
          <cell r="B181">
            <v>26744.064100744548</v>
          </cell>
          <cell r="C181">
            <v>1219</v>
          </cell>
          <cell r="E181">
            <v>20</v>
          </cell>
          <cell r="H181">
            <v>591.38282588970344</v>
          </cell>
          <cell r="I181">
            <v>602.68313466466589</v>
          </cell>
          <cell r="J181">
            <v>75335.391833083238</v>
          </cell>
          <cell r="K181">
            <v>3.8296014447259576</v>
          </cell>
          <cell r="L181">
            <v>13541546098.920691</v>
          </cell>
          <cell r="M181">
            <v>22217466.938344035</v>
          </cell>
          <cell r="N181">
            <v>28754686.666666668</v>
          </cell>
          <cell r="O181">
            <v>423.96948593029663</v>
          </cell>
          <cell r="P181">
            <v>13541546098.920691</v>
          </cell>
          <cell r="Q181">
            <v>22217466.938344035</v>
          </cell>
          <cell r="R181">
            <v>28754686.666666668</v>
          </cell>
          <cell r="S181">
            <v>423.96948593029663</v>
          </cell>
          <cell r="T181">
            <v>27083092197.841381</v>
          </cell>
          <cell r="V181">
            <v>2</v>
          </cell>
          <cell r="W181">
            <v>3</v>
          </cell>
          <cell r="X181">
            <v>4</v>
          </cell>
          <cell r="Y181">
            <v>4</v>
          </cell>
          <cell r="Z181">
            <v>4</v>
          </cell>
          <cell r="AA181">
            <v>3</v>
          </cell>
          <cell r="AB181">
            <v>4</v>
          </cell>
          <cell r="AC181">
            <v>4</v>
          </cell>
          <cell r="AD181">
            <v>4</v>
          </cell>
          <cell r="AE181">
            <v>4</v>
          </cell>
          <cell r="AF181">
            <v>2</v>
          </cell>
          <cell r="AG181">
            <v>3</v>
          </cell>
          <cell r="AH181">
            <v>4</v>
          </cell>
          <cell r="AI181">
            <v>4</v>
          </cell>
          <cell r="AJ181">
            <v>4</v>
          </cell>
          <cell r="AK181">
            <v>50.83402835696414</v>
          </cell>
          <cell r="AO181" t="str">
            <v>a</v>
          </cell>
          <cell r="AP181">
            <v>0.21</v>
          </cell>
          <cell r="AQ181">
            <v>0.12007943663147104</v>
          </cell>
          <cell r="AR181">
            <v>0.49881787639717018</v>
          </cell>
          <cell r="AS181">
            <v>1</v>
          </cell>
          <cell r="AT181">
            <v>26744.064100744548</v>
          </cell>
          <cell r="AU181">
            <v>0</v>
          </cell>
          <cell r="AV181">
            <v>2.53572</v>
          </cell>
          <cell r="AW181">
            <v>1628122589180.7258</v>
          </cell>
          <cell r="AX181">
            <v>4</v>
          </cell>
          <cell r="AY181">
            <v>22217466.938344035</v>
          </cell>
          <cell r="AZ181">
            <v>6.9601387423998851E-2</v>
          </cell>
          <cell r="BA181" t="str">
            <v>HF CHS 1219 x 25</v>
          </cell>
        </row>
        <row r="182">
          <cell r="A182" t="str">
            <v>HF CHS 1219 x 25</v>
          </cell>
          <cell r="B182">
            <v>33290.671951927638</v>
          </cell>
          <cell r="C182">
            <v>1219</v>
          </cell>
          <cell r="E182">
            <v>25</v>
          </cell>
          <cell r="H182">
            <v>736.14584457079434</v>
          </cell>
          <cell r="I182">
            <v>750.21232567724269</v>
          </cell>
          <cell r="J182">
            <v>93776.540709655324</v>
          </cell>
          <cell r="K182">
            <v>3.8296014447259576</v>
          </cell>
          <cell r="L182">
            <v>16718727841.136713</v>
          </cell>
          <cell r="M182">
            <v>27430234.357894529</v>
          </cell>
          <cell r="N182">
            <v>35646108.333333336</v>
          </cell>
          <cell r="O182">
            <v>422.23527209365159</v>
          </cell>
          <cell r="P182">
            <v>16718727841.136713</v>
          </cell>
          <cell r="Q182">
            <v>27430234.357894529</v>
          </cell>
          <cell r="R182">
            <v>35646108.333333336</v>
          </cell>
          <cell r="S182">
            <v>422.23527209365159</v>
          </cell>
          <cell r="T182">
            <v>33437455682.273426</v>
          </cell>
          <cell r="V182">
            <v>1</v>
          </cell>
          <cell r="W182">
            <v>2</v>
          </cell>
          <cell r="X182">
            <v>3</v>
          </cell>
          <cell r="Y182">
            <v>3</v>
          </cell>
          <cell r="Z182">
            <v>4</v>
          </cell>
          <cell r="AA182">
            <v>2</v>
          </cell>
          <cell r="AB182">
            <v>3</v>
          </cell>
          <cell r="AC182">
            <v>4</v>
          </cell>
          <cell r="AD182">
            <v>4</v>
          </cell>
          <cell r="AE182">
            <v>4</v>
          </cell>
          <cell r="AF182">
            <v>1</v>
          </cell>
          <cell r="AG182">
            <v>2</v>
          </cell>
          <cell r="AH182">
            <v>3</v>
          </cell>
          <cell r="AI182">
            <v>3</v>
          </cell>
          <cell r="AJ182">
            <v>4</v>
          </cell>
          <cell r="AK182">
            <v>40.837520938023445</v>
          </cell>
          <cell r="AO182" t="str">
            <v>a</v>
          </cell>
          <cell r="AP182">
            <v>0.21</v>
          </cell>
          <cell r="AQ182">
            <v>0.12057262948925923</v>
          </cell>
          <cell r="AR182">
            <v>0.49892900558734932</v>
          </cell>
          <cell r="AS182">
            <v>1</v>
          </cell>
          <cell r="AT182">
            <v>33290.671951927638</v>
          </cell>
          <cell r="AU182">
            <v>0</v>
          </cell>
          <cell r="AV182">
            <v>2.53572</v>
          </cell>
          <cell r="AW182">
            <v>2010120429504.6436</v>
          </cell>
          <cell r="AX182">
            <v>3</v>
          </cell>
          <cell r="AY182">
            <v>27430234.357894529</v>
          </cell>
          <cell r="AZ182">
            <v>6.9601387423998864E-2</v>
          </cell>
          <cell r="BA182" t="str">
            <v>Geen passend profiel</v>
          </cell>
        </row>
        <row r="183">
          <cell r="A183" t="str">
            <v xml:space="preserve"> </v>
          </cell>
          <cell r="B183">
            <v>0</v>
          </cell>
          <cell r="V183" t="str">
            <v xml:space="preserve"> </v>
          </cell>
          <cell r="W183" t="str">
            <v xml:space="preserve"> </v>
          </cell>
          <cell r="X183" t="str">
            <v xml:space="preserve"> </v>
          </cell>
          <cell r="Y183" t="str">
            <v xml:space="preserve"> </v>
          </cell>
          <cell r="Z183" t="str">
            <v xml:space="preserve"> </v>
          </cell>
          <cell r="AA183" t="str">
            <v xml:space="preserve"> </v>
          </cell>
          <cell r="AB183" t="str">
            <v xml:space="preserve"> </v>
          </cell>
          <cell r="AC183" t="str">
            <v xml:space="preserve"> </v>
          </cell>
          <cell r="AD183" t="str">
            <v xml:space="preserve"> </v>
          </cell>
          <cell r="AE183" t="str">
            <v xml:space="preserve"> </v>
          </cell>
          <cell r="AO183" t="str">
            <v xml:space="preserve"> </v>
          </cell>
          <cell r="AQ183" t="str">
            <v xml:space="preserve"> </v>
          </cell>
          <cell r="AT183" t="str">
            <v xml:space="preserve"> </v>
          </cell>
          <cell r="BA183" t="str">
            <v>HF SHS 40 x 2,5</v>
          </cell>
        </row>
        <row r="184">
          <cell r="A184" t="str">
            <v>HF SHS 40 x 2,5</v>
          </cell>
          <cell r="B184">
            <v>10.980621741885013</v>
          </cell>
          <cell r="C184">
            <v>40</v>
          </cell>
          <cell r="D184">
            <v>40</v>
          </cell>
          <cell r="E184">
            <v>2.5</v>
          </cell>
          <cell r="G184" t="str">
            <v/>
          </cell>
          <cell r="H184">
            <v>2.8911054869584367</v>
          </cell>
          <cell r="I184">
            <v>2.9463495408493618</v>
          </cell>
          <cell r="J184">
            <v>368.29369260617028</v>
          </cell>
          <cell r="K184">
            <v>153.56194490192345</v>
          </cell>
          <cell r="L184">
            <v>85335.364737009091</v>
          </cell>
          <cell r="M184">
            <v>4266.7682368504547</v>
          </cell>
          <cell r="N184">
            <v>5140.8266141231034</v>
          </cell>
          <cell r="O184">
            <v>15.221848105924705</v>
          </cell>
          <cell r="P184">
            <v>85335.364737009091</v>
          </cell>
          <cell r="Q184">
            <v>4266.7682368504547</v>
          </cell>
          <cell r="R184">
            <v>5140.8266141231034</v>
          </cell>
          <cell r="S184">
            <v>15.221848105924705</v>
          </cell>
          <cell r="T184">
            <v>138638.77000968001</v>
          </cell>
          <cell r="U184">
            <v>48678.281588406797</v>
          </cell>
          <cell r="V184">
            <v>1</v>
          </cell>
          <cell r="W184">
            <v>1</v>
          </cell>
          <cell r="X184">
            <v>1</v>
          </cell>
          <cell r="Y184">
            <v>1</v>
          </cell>
          <cell r="Z184">
            <v>1</v>
          </cell>
          <cell r="AA184">
            <v>1</v>
          </cell>
          <cell r="AB184">
            <v>1</v>
          </cell>
          <cell r="AC184">
            <v>1</v>
          </cell>
          <cell r="AD184">
            <v>1</v>
          </cell>
          <cell r="AE184">
            <v>1</v>
          </cell>
          <cell r="AF184">
            <v>1</v>
          </cell>
          <cell r="AG184">
            <v>1</v>
          </cell>
          <cell r="AH184">
            <v>1</v>
          </cell>
          <cell r="AI184">
            <v>1</v>
          </cell>
          <cell r="AJ184">
            <v>1</v>
          </cell>
          <cell r="AK184">
            <v>416.95513114891372</v>
          </cell>
          <cell r="AO184" t="str">
            <v>a</v>
          </cell>
          <cell r="AP184">
            <v>0.21</v>
          </cell>
          <cell r="AQ184">
            <v>3.3445358714116336</v>
          </cell>
          <cell r="AR184">
            <v>6.4231363640778092</v>
          </cell>
          <cell r="AS184">
            <v>8.3985497094723E-2</v>
          </cell>
          <cell r="AT184">
            <v>10.980621741885013</v>
          </cell>
          <cell r="AU184">
            <v>0.95409673330773515</v>
          </cell>
          <cell r="AV184">
            <v>2.5363484905057563</v>
          </cell>
          <cell r="AW184">
            <v>9249502.052360151</v>
          </cell>
          <cell r="AX184">
            <v>1</v>
          </cell>
          <cell r="AY184">
            <v>5140.8266141231034</v>
          </cell>
          <cell r="AZ184">
            <v>0.44419276271815378</v>
          </cell>
          <cell r="BA184" t="str">
            <v>HF SHS 40 x 3</v>
          </cell>
        </row>
        <row r="185">
          <cell r="A185" t="str">
            <v>HF SHS 40 x 3</v>
          </cell>
          <cell r="B185">
            <v>12.577888349394081</v>
          </cell>
          <cell r="C185">
            <v>40</v>
          </cell>
          <cell r="D185">
            <v>40</v>
          </cell>
          <cell r="E185">
            <v>3</v>
          </cell>
          <cell r="G185" t="str">
            <v/>
          </cell>
          <cell r="H185">
            <v>3.409591901220149</v>
          </cell>
          <cell r="I185">
            <v>3.4747433388230813</v>
          </cell>
          <cell r="J185">
            <v>434.34291735288519</v>
          </cell>
          <cell r="K185">
            <v>152.27433388230813</v>
          </cell>
          <cell r="L185">
            <v>97650.111882670448</v>
          </cell>
          <cell r="M185">
            <v>4882.5055941335222</v>
          </cell>
          <cell r="N185">
            <v>5969.9767197931824</v>
          </cell>
          <cell r="O185">
            <v>14.994086108048849</v>
          </cell>
          <cell r="P185">
            <v>97650.111882670448</v>
          </cell>
          <cell r="Q185">
            <v>4882.5055941335222</v>
          </cell>
          <cell r="R185">
            <v>5969.9767197931824</v>
          </cell>
          <cell r="S185">
            <v>14.994086108048849</v>
          </cell>
          <cell r="T185">
            <v>161287.88302019701</v>
          </cell>
          <cell r="U185">
            <v>73658.662346249694</v>
          </cell>
          <cell r="V185">
            <v>1</v>
          </cell>
          <cell r="W185">
            <v>1</v>
          </cell>
          <cell r="X185">
            <v>1</v>
          </cell>
          <cell r="Y185">
            <v>1</v>
          </cell>
          <cell r="Z185">
            <v>1</v>
          </cell>
          <cell r="AA185">
            <v>1</v>
          </cell>
          <cell r="AB185">
            <v>1</v>
          </cell>
          <cell r="AC185">
            <v>1</v>
          </cell>
          <cell r="AD185">
            <v>1</v>
          </cell>
          <cell r="AE185">
            <v>1</v>
          </cell>
          <cell r="AF185">
            <v>1</v>
          </cell>
          <cell r="AG185">
            <v>1</v>
          </cell>
          <cell r="AH185">
            <v>1</v>
          </cell>
          <cell r="AI185">
            <v>1</v>
          </cell>
          <cell r="AJ185">
            <v>1</v>
          </cell>
          <cell r="AK185">
            <v>350.58551158229591</v>
          </cell>
          <cell r="AO185" t="str">
            <v>a</v>
          </cell>
          <cell r="AP185">
            <v>0.21</v>
          </cell>
          <cell r="AQ185">
            <v>3.3953397794691753</v>
          </cell>
          <cell r="AR185">
            <v>6.5996767858671577</v>
          </cell>
          <cell r="AS185">
            <v>8.1573038240561363E-2</v>
          </cell>
          <cell r="AT185">
            <v>12.577888349394081</v>
          </cell>
          <cell r="AU185">
            <v>1.088123477951058</v>
          </cell>
          <cell r="AV185">
            <v>2.5364368517034195</v>
          </cell>
          <cell r="AW185">
            <v>10672443.229022266</v>
          </cell>
          <cell r="AX185">
            <v>1</v>
          </cell>
          <cell r="AY185">
            <v>5969.9767197931824</v>
          </cell>
          <cell r="AZ185">
            <v>0.44562399594550928</v>
          </cell>
          <cell r="BA185" t="str">
            <v>HF SHS 50 x 3</v>
          </cell>
        </row>
        <row r="186">
          <cell r="A186" t="str">
            <v>HF SHS 50 x 3</v>
          </cell>
          <cell r="B186">
            <v>25.517470350917403</v>
          </cell>
          <cell r="C186">
            <v>50</v>
          </cell>
          <cell r="D186">
            <v>50</v>
          </cell>
          <cell r="E186">
            <v>3</v>
          </cell>
          <cell r="G186" t="str">
            <v/>
          </cell>
          <cell r="H186">
            <v>4.3515919012201483</v>
          </cell>
          <cell r="I186">
            <v>4.4347433388230808</v>
          </cell>
          <cell r="J186">
            <v>554.34291735288514</v>
          </cell>
          <cell r="K186">
            <v>192.27433388230813</v>
          </cell>
          <cell r="L186">
            <v>201888.4520144244</v>
          </cell>
          <cell r="M186">
            <v>8075.5380805769764</v>
          </cell>
          <cell r="N186">
            <v>9701.6913065576082</v>
          </cell>
          <cell r="O186">
            <v>19.083871671503989</v>
          </cell>
          <cell r="P186">
            <v>201888.4520144244</v>
          </cell>
          <cell r="Q186">
            <v>8075.5380805769764</v>
          </cell>
          <cell r="R186">
            <v>9701.6913065576082</v>
          </cell>
          <cell r="S186">
            <v>19.083871671503989</v>
          </cell>
          <cell r="T186">
            <v>327077.94578216597</v>
          </cell>
          <cell r="U186">
            <v>171010.771306568</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346.85088933843025</v>
          </cell>
          <cell r="AO186" t="str">
            <v>a</v>
          </cell>
          <cell r="AP186">
            <v>0.21</v>
          </cell>
          <cell r="AQ186">
            <v>2.6676985622085891</v>
          </cell>
          <cell r="AR186">
            <v>4.3174161584367887</v>
          </cell>
          <cell r="AS186">
            <v>0.12966738803995692</v>
          </cell>
          <cell r="AT186">
            <v>25.517470350917403</v>
          </cell>
          <cell r="AU186">
            <v>1.1642687481276406</v>
          </cell>
          <cell r="AV186">
            <v>2.5364870609022994</v>
          </cell>
          <cell r="AW186">
            <v>21853277.294576269</v>
          </cell>
          <cell r="AX186">
            <v>1</v>
          </cell>
          <cell r="AY186">
            <v>9701.6913065576082</v>
          </cell>
          <cell r="AZ186">
            <v>0.39699004296816515</v>
          </cell>
          <cell r="BA186" t="str">
            <v>HF SHS 60 x 3</v>
          </cell>
        </row>
        <row r="187">
          <cell r="A187" t="str">
            <v>HF SHS 60 x 3</v>
          </cell>
          <cell r="B187">
            <v>44.800503429020779</v>
          </cell>
          <cell r="C187">
            <v>60</v>
          </cell>
          <cell r="D187">
            <v>60</v>
          </cell>
          <cell r="E187">
            <v>3</v>
          </cell>
          <cell r="G187" t="str">
            <v/>
          </cell>
          <cell r="H187">
            <v>5.2935919012201484</v>
          </cell>
          <cell r="I187">
            <v>5.3947433388230808</v>
          </cell>
          <cell r="J187">
            <v>674.34291735288514</v>
          </cell>
          <cell r="K187">
            <v>232.27433388230813</v>
          </cell>
          <cell r="L187">
            <v>362043.9380138226</v>
          </cell>
          <cell r="M187">
            <v>12068.131267127419</v>
          </cell>
          <cell r="N187">
            <v>14333.405893322033</v>
          </cell>
          <cell r="O187">
            <v>23.170757918150052</v>
          </cell>
          <cell r="P187">
            <v>362043.9380138226</v>
          </cell>
          <cell r="Q187">
            <v>12068.131267127419</v>
          </cell>
          <cell r="R187">
            <v>14333.405893322033</v>
          </cell>
          <cell r="S187">
            <v>23.170757918150052</v>
          </cell>
          <cell r="T187">
            <v>579052.65700347698</v>
          </cell>
          <cell r="U187">
            <v>329701.642630302</v>
          </cell>
          <cell r="V187">
            <v>1</v>
          </cell>
          <cell r="W187">
            <v>1</v>
          </cell>
          <cell r="X187">
            <v>1</v>
          </cell>
          <cell r="Y187">
            <v>1</v>
          </cell>
          <cell r="Z187">
            <v>1</v>
          </cell>
          <cell r="AA187">
            <v>1</v>
          </cell>
          <cell r="AB187">
            <v>1</v>
          </cell>
          <cell r="AC187">
            <v>1</v>
          </cell>
          <cell r="AD187">
            <v>1</v>
          </cell>
          <cell r="AE187">
            <v>1</v>
          </cell>
          <cell r="AF187">
            <v>1</v>
          </cell>
          <cell r="AG187">
            <v>1</v>
          </cell>
          <cell r="AH187">
            <v>1</v>
          </cell>
          <cell r="AI187">
            <v>1</v>
          </cell>
          <cell r="AJ187">
            <v>1</v>
          </cell>
          <cell r="AK187">
            <v>344.44542665932448</v>
          </cell>
          <cell r="AO187" t="str">
            <v>a</v>
          </cell>
          <cell r="AP187">
            <v>0.21</v>
          </cell>
          <cell r="AQ187">
            <v>2.1971666701314816</v>
          </cell>
          <cell r="AR187">
            <v>3.1234731885321372</v>
          </cell>
          <cell r="AS187">
            <v>0.18714306617751458</v>
          </cell>
          <cell r="AT187">
            <v>44.800503429020779</v>
          </cell>
          <cell r="AU187">
            <v>1.2149786991384506</v>
          </cell>
          <cell r="AV187">
            <v>2.536520501646832</v>
          </cell>
          <cell r="AW187">
            <v>38938624.116983622</v>
          </cell>
          <cell r="AX187">
            <v>1</v>
          </cell>
          <cell r="AY187">
            <v>14333.405893322033</v>
          </cell>
          <cell r="AZ187">
            <v>0.36149190406107251</v>
          </cell>
          <cell r="BA187" t="str">
            <v>HF SHS 70 x 3</v>
          </cell>
        </row>
        <row r="188">
          <cell r="A188" t="str">
            <v>HF SHS 70 x 3</v>
          </cell>
          <cell r="B188">
            <v>71.255427636166274</v>
          </cell>
          <cell r="C188">
            <v>70</v>
          </cell>
          <cell r="D188">
            <v>70</v>
          </cell>
          <cell r="E188">
            <v>3</v>
          </cell>
          <cell r="G188" t="str">
            <v/>
          </cell>
          <cell r="H188">
            <v>6.2355919012201486</v>
          </cell>
          <cell r="I188">
            <v>6.3547433388230807</v>
          </cell>
          <cell r="J188">
            <v>794.34291735288514</v>
          </cell>
          <cell r="K188">
            <v>272.27433388230816</v>
          </cell>
          <cell r="L188">
            <v>590116.56988086505</v>
          </cell>
          <cell r="M188">
            <v>16860.473425167573</v>
          </cell>
          <cell r="N188">
            <v>19865.120480086462</v>
          </cell>
          <cell r="O188">
            <v>27.256173864835414</v>
          </cell>
          <cell r="P188">
            <v>590116.56988086505</v>
          </cell>
          <cell r="Q188">
            <v>16860.473425167573</v>
          </cell>
          <cell r="R188">
            <v>19865.120480086462</v>
          </cell>
          <cell r="S188">
            <v>27.256173864835414</v>
          </cell>
          <cell r="T188">
            <v>935211.96234062605</v>
          </cell>
          <cell r="U188">
            <v>564689.25254083204</v>
          </cell>
          <cell r="V188">
            <v>1</v>
          </cell>
          <cell r="W188">
            <v>1</v>
          </cell>
          <cell r="X188">
            <v>1</v>
          </cell>
          <cell r="Y188">
            <v>1</v>
          </cell>
          <cell r="Z188">
            <v>1</v>
          </cell>
          <cell r="AA188">
            <v>1</v>
          </cell>
          <cell r="AB188">
            <v>1</v>
          </cell>
          <cell r="AC188">
            <v>1</v>
          </cell>
          <cell r="AD188">
            <v>1</v>
          </cell>
          <cell r="AE188">
            <v>2</v>
          </cell>
          <cell r="AF188">
            <v>1</v>
          </cell>
          <cell r="AG188">
            <v>1</v>
          </cell>
          <cell r="AH188">
            <v>1</v>
          </cell>
          <cell r="AI188">
            <v>1</v>
          </cell>
          <cell r="AJ188">
            <v>1</v>
          </cell>
          <cell r="AK188">
            <v>342.76674208873305</v>
          </cell>
          <cell r="AO188" t="str">
            <v>a</v>
          </cell>
          <cell r="AP188">
            <v>0.21</v>
          </cell>
          <cell r="AQ188">
            <v>1.867834321570939</v>
          </cell>
          <cell r="AR188">
            <v>2.4195251301841334</v>
          </cell>
          <cell r="AS188">
            <v>0.25268622667016843</v>
          </cell>
          <cell r="AT188">
            <v>71.255427636166274</v>
          </cell>
          <cell r="AU188">
            <v>1.2511715839945059</v>
          </cell>
          <cell r="AV188">
            <v>2.5365443706885422</v>
          </cell>
          <cell r="AW188">
            <v>63178447.612539575</v>
          </cell>
          <cell r="AX188">
            <v>1</v>
          </cell>
          <cell r="AY188">
            <v>19865.120480086462</v>
          </cell>
          <cell r="AZ188">
            <v>0.33409909788431646</v>
          </cell>
          <cell r="BA188" t="str">
            <v>HF SHS 80 x 3</v>
          </cell>
        </row>
        <row r="189">
          <cell r="A189" t="str">
            <v>HF SHS 80 x 3</v>
          </cell>
          <cell r="B189">
            <v>105.33506018714559</v>
          </cell>
          <cell r="C189">
            <v>80</v>
          </cell>
          <cell r="D189">
            <v>80</v>
          </cell>
          <cell r="E189">
            <v>3</v>
          </cell>
          <cell r="G189" t="str">
            <v/>
          </cell>
          <cell r="H189">
            <v>7.1775919012201488</v>
          </cell>
          <cell r="I189">
            <v>7.3147433388230807</v>
          </cell>
          <cell r="J189">
            <v>914.34291735288514</v>
          </cell>
          <cell r="K189">
            <v>312.27433388230816</v>
          </cell>
          <cell r="L189">
            <v>898106.34761555179</v>
          </cell>
          <cell r="M189">
            <v>22452.658690388795</v>
          </cell>
          <cell r="N189">
            <v>26296.835066850887</v>
          </cell>
          <cell r="O189">
            <v>31.340746048419721</v>
          </cell>
          <cell r="P189">
            <v>898106.34761555179</v>
          </cell>
          <cell r="Q189">
            <v>22452.658690388795</v>
          </cell>
          <cell r="R189">
            <v>26296.835066850887</v>
          </cell>
          <cell r="S189">
            <v>31.340746048419721</v>
          </cell>
          <cell r="T189">
            <v>1413557.2601953601</v>
          </cell>
          <cell r="U189">
            <v>890971.11276303115</v>
          </cell>
          <cell r="V189">
            <v>1</v>
          </cell>
          <cell r="W189">
            <v>1</v>
          </cell>
          <cell r="X189">
            <v>1</v>
          </cell>
          <cell r="Y189">
            <v>1</v>
          </cell>
          <cell r="Z189">
            <v>2</v>
          </cell>
          <cell r="AA189">
            <v>1</v>
          </cell>
          <cell r="AB189">
            <v>1</v>
          </cell>
          <cell r="AC189">
            <v>2</v>
          </cell>
          <cell r="AD189">
            <v>2</v>
          </cell>
          <cell r="AE189">
            <v>3</v>
          </cell>
          <cell r="AF189">
            <v>1</v>
          </cell>
          <cell r="AG189">
            <v>1</v>
          </cell>
          <cell r="AH189">
            <v>1</v>
          </cell>
          <cell r="AI189">
            <v>1</v>
          </cell>
          <cell r="AJ189">
            <v>1</v>
          </cell>
          <cell r="AK189">
            <v>341.52868464970868</v>
          </cell>
          <cell r="AO189" t="str">
            <v>a</v>
          </cell>
          <cell r="AP189">
            <v>0.21</v>
          </cell>
          <cell r="AQ189">
            <v>1.6244034823163189</v>
          </cell>
          <cell r="AR189">
            <v>1.9689057023239052</v>
          </cell>
          <cell r="AS189">
            <v>0.32451553325249127</v>
          </cell>
          <cell r="AT189">
            <v>105.33506018714559</v>
          </cell>
          <cell r="AU189">
            <v>1.2783278388904042</v>
          </cell>
          <cell r="AV189">
            <v>2.5365622809869999</v>
          </cell>
          <cell r="AW189">
            <v>95822759.024320617</v>
          </cell>
          <cell r="AX189">
            <v>1</v>
          </cell>
          <cell r="AY189">
            <v>26296.835066850887</v>
          </cell>
          <cell r="AZ189">
            <v>0.31212717531142276</v>
          </cell>
          <cell r="BA189" t="str">
            <v>HF SHS 80 x 4</v>
          </cell>
        </row>
        <row r="190">
          <cell r="A190" t="str">
            <v>HF SHS 80 x 4</v>
          </cell>
          <cell r="B190">
            <v>134.66643609690303</v>
          </cell>
          <cell r="C190">
            <v>80</v>
          </cell>
          <cell r="D190">
            <v>80</v>
          </cell>
          <cell r="E190">
            <v>4</v>
          </cell>
          <cell r="G190" t="str">
            <v/>
          </cell>
          <cell r="H190">
            <v>9.410830046613599</v>
          </cell>
          <cell r="I190">
            <v>9.5906548245743668</v>
          </cell>
          <cell r="J190">
            <v>1198.8318530717959</v>
          </cell>
          <cell r="K190">
            <v>309.6991118430775</v>
          </cell>
          <cell r="L190">
            <v>1144237.6312535626</v>
          </cell>
          <cell r="M190">
            <v>28605.940781339064</v>
          </cell>
          <cell r="N190">
            <v>33975.480636022599</v>
          </cell>
          <cell r="O190">
            <v>30.894343890866736</v>
          </cell>
          <cell r="P190">
            <v>1144237.6312535626</v>
          </cell>
          <cell r="Q190">
            <v>28605.940781339064</v>
          </cell>
          <cell r="R190">
            <v>33975.480636022599</v>
          </cell>
          <cell r="S190">
            <v>30.894343890866736</v>
          </cell>
          <cell r="T190">
            <v>1830091.9960937297</v>
          </cell>
          <cell r="U190">
            <v>1852467.3221293499</v>
          </cell>
          <cell r="V190">
            <v>1</v>
          </cell>
          <cell r="W190">
            <v>1</v>
          </cell>
          <cell r="X190">
            <v>1</v>
          </cell>
          <cell r="Y190">
            <v>1</v>
          </cell>
          <cell r="Z190">
            <v>1</v>
          </cell>
          <cell r="AA190">
            <v>1</v>
          </cell>
          <cell r="AB190">
            <v>1</v>
          </cell>
          <cell r="AC190">
            <v>1</v>
          </cell>
          <cell r="AD190">
            <v>1</v>
          </cell>
          <cell r="AE190">
            <v>1</v>
          </cell>
          <cell r="AF190">
            <v>1</v>
          </cell>
          <cell r="AG190">
            <v>1</v>
          </cell>
          <cell r="AH190">
            <v>1</v>
          </cell>
          <cell r="AI190">
            <v>1</v>
          </cell>
          <cell r="AJ190">
            <v>1</v>
          </cell>
          <cell r="AK190">
            <v>258.33406999449335</v>
          </cell>
          <cell r="AO190" t="str">
            <v>a</v>
          </cell>
          <cell r="AP190">
            <v>0.21</v>
          </cell>
          <cell r="AQ190">
            <v>1.6478750025986111</v>
          </cell>
          <cell r="AR190">
            <v>2.0097728873675402</v>
          </cell>
          <cell r="AS190">
            <v>0.31642642172078217</v>
          </cell>
          <cell r="AT190">
            <v>134.66643609690303</v>
          </cell>
          <cell r="AU190">
            <v>1.6199662063696283</v>
          </cell>
          <cell r="AV190">
            <v>2.5367876648274756</v>
          </cell>
          <cell r="AW190">
            <v>123078231.37704723</v>
          </cell>
          <cell r="AX190">
            <v>1</v>
          </cell>
          <cell r="AY190">
            <v>33975.480636022599</v>
          </cell>
          <cell r="AZ190">
            <v>0.31304470169226689</v>
          </cell>
          <cell r="BA190" t="str">
            <v>HF SHS 90 x 4</v>
          </cell>
        </row>
        <row r="191">
          <cell r="A191" t="str">
            <v>HF SHS 90 x 4</v>
          </cell>
          <cell r="B191">
            <v>189.04133658724575</v>
          </cell>
          <cell r="C191">
            <v>90</v>
          </cell>
          <cell r="D191">
            <v>90</v>
          </cell>
          <cell r="E191">
            <v>4</v>
          </cell>
          <cell r="G191" t="str">
            <v/>
          </cell>
          <cell r="H191">
            <v>10.666830046613597</v>
          </cell>
          <cell r="I191">
            <v>10.870654824574366</v>
          </cell>
          <cell r="J191">
            <v>1358.8318530717959</v>
          </cell>
          <cell r="K191">
            <v>349.6991118430775</v>
          </cell>
          <cell r="L191">
            <v>1662656.5672739169</v>
          </cell>
          <cell r="M191">
            <v>36947.923717198159</v>
          </cell>
          <cell r="N191">
            <v>43609.639901381575</v>
          </cell>
          <cell r="O191">
            <v>34.979888162624256</v>
          </cell>
          <cell r="P191">
            <v>1662656.5672739169</v>
          </cell>
          <cell r="Q191">
            <v>36947.923717198159</v>
          </cell>
          <cell r="R191">
            <v>43609.639901381575</v>
          </cell>
          <cell r="S191">
            <v>34.979888162624256</v>
          </cell>
          <cell r="T191">
            <v>2640342.4040995701</v>
          </cell>
          <cell r="U191">
            <v>2797981.3542202599</v>
          </cell>
          <cell r="V191">
            <v>1</v>
          </cell>
          <cell r="W191">
            <v>1</v>
          </cell>
          <cell r="X191">
            <v>1</v>
          </cell>
          <cell r="Y191">
            <v>1</v>
          </cell>
          <cell r="Z191">
            <v>1</v>
          </cell>
          <cell r="AA191">
            <v>1</v>
          </cell>
          <cell r="AB191">
            <v>1</v>
          </cell>
          <cell r="AC191">
            <v>1</v>
          </cell>
          <cell r="AD191">
            <v>1</v>
          </cell>
          <cell r="AE191">
            <v>1</v>
          </cell>
          <cell r="AF191">
            <v>1</v>
          </cell>
          <cell r="AG191">
            <v>1</v>
          </cell>
          <cell r="AH191">
            <v>1</v>
          </cell>
          <cell r="AI191">
            <v>1</v>
          </cell>
          <cell r="AJ191">
            <v>1</v>
          </cell>
          <cell r="AK191">
            <v>257.35274828341886</v>
          </cell>
          <cell r="AO191" t="str">
            <v>a</v>
          </cell>
          <cell r="AP191">
            <v>0.21</v>
          </cell>
          <cell r="AQ191">
            <v>1.4554082272293076</v>
          </cell>
          <cell r="AR191">
            <v>1.6909244178024552</v>
          </cell>
          <cell r="AS191">
            <v>0.39188866973070596</v>
          </cell>
          <cell r="AT191">
            <v>189.04133658724575</v>
          </cell>
          <cell r="AU191">
            <v>1.6575224550278245</v>
          </cell>
          <cell r="AV191">
            <v>2.5368124484605499</v>
          </cell>
          <cell r="AW191">
            <v>178205997.86794829</v>
          </cell>
          <cell r="AX191">
            <v>1</v>
          </cell>
          <cell r="AY191">
            <v>43609.639901381575</v>
          </cell>
          <cell r="AZ191">
            <v>0.29474352171007495</v>
          </cell>
          <cell r="BA191" t="str">
            <v>HF SHS 100 x 4</v>
          </cell>
        </row>
        <row r="192">
          <cell r="A192" t="str">
            <v>HF SHS 100 x 4</v>
          </cell>
          <cell r="B192">
            <v>252.62748715679479</v>
          </cell>
          <cell r="C192">
            <v>100</v>
          </cell>
          <cell r="D192">
            <v>100</v>
          </cell>
          <cell r="E192">
            <v>4</v>
          </cell>
          <cell r="G192" t="str">
            <v/>
          </cell>
          <cell r="H192">
            <v>11.922830046613598</v>
          </cell>
          <cell r="I192">
            <v>12.150654824574366</v>
          </cell>
          <cell r="J192">
            <v>1518.8318530717959</v>
          </cell>
          <cell r="K192">
            <v>389.6991118430775</v>
          </cell>
          <cell r="L192">
            <v>2317817.0959478612</v>
          </cell>
          <cell r="M192">
            <v>46356.341918957223</v>
          </cell>
          <cell r="N192">
            <v>54443.799166740559</v>
          </cell>
          <cell r="O192">
            <v>39.064721511139332</v>
          </cell>
          <cell r="P192">
            <v>2317817.0959478612</v>
          </cell>
          <cell r="Q192">
            <v>46356.341918957223</v>
          </cell>
          <cell r="R192">
            <v>54443.799166740559</v>
          </cell>
          <cell r="S192">
            <v>39.064721511139332</v>
          </cell>
          <cell r="T192">
            <v>3659808.8679750701</v>
          </cell>
          <cell r="U192">
            <v>4020055.60842499</v>
          </cell>
          <cell r="V192">
            <v>1</v>
          </cell>
          <cell r="W192">
            <v>1</v>
          </cell>
          <cell r="X192">
            <v>1</v>
          </cell>
          <cell r="Y192">
            <v>1</v>
          </cell>
          <cell r="Z192">
            <v>1</v>
          </cell>
          <cell r="AA192">
            <v>1</v>
          </cell>
          <cell r="AB192">
            <v>1</v>
          </cell>
          <cell r="AC192">
            <v>1</v>
          </cell>
          <cell r="AD192">
            <v>2</v>
          </cell>
          <cell r="AE192">
            <v>2</v>
          </cell>
          <cell r="AF192">
            <v>1</v>
          </cell>
          <cell r="AG192">
            <v>1</v>
          </cell>
          <cell r="AH192">
            <v>1</v>
          </cell>
          <cell r="AI192">
            <v>1</v>
          </cell>
          <cell r="AJ192">
            <v>1</v>
          </cell>
          <cell r="AK192">
            <v>256.57817951007661</v>
          </cell>
          <cell r="AO192" t="str">
            <v>a</v>
          </cell>
          <cell r="AP192">
            <v>0.21</v>
          </cell>
          <cell r="AQ192">
            <v>1.3032223205514823</v>
          </cell>
          <cell r="AR192">
            <v>1.465032552049701</v>
          </cell>
          <cell r="AS192">
            <v>0.46853555444343092</v>
          </cell>
          <cell r="AT192">
            <v>252.62748715679479</v>
          </cell>
          <cell r="AU192">
            <v>1.6875395721768103</v>
          </cell>
          <cell r="AV192">
            <v>2.5368322579967013</v>
          </cell>
          <cell r="AW192">
            <v>247721151.69790569</v>
          </cell>
          <cell r="AX192">
            <v>1</v>
          </cell>
          <cell r="AY192">
            <v>54443.799166740559</v>
          </cell>
          <cell r="AZ192">
            <v>0.27932309333380584</v>
          </cell>
          <cell r="BA192" t="str">
            <v>HF SHS 100 x 5</v>
          </cell>
        </row>
        <row r="193">
          <cell r="A193" t="str">
            <v>HF SHS 100 x 5</v>
          </cell>
          <cell r="B193">
            <v>306.0221710323529</v>
          </cell>
          <cell r="C193">
            <v>100</v>
          </cell>
          <cell r="D193">
            <v>100</v>
          </cell>
          <cell r="E193">
            <v>5</v>
          </cell>
          <cell r="G193" t="str">
            <v/>
          </cell>
          <cell r="H193">
            <v>14.704421947833747</v>
          </cell>
          <cell r="I193">
            <v>14.985398163397448</v>
          </cell>
          <cell r="J193">
            <v>1873.1747704246811</v>
          </cell>
          <cell r="K193">
            <v>387.12388980384691</v>
          </cell>
          <cell r="L193">
            <v>2793548.9044276439</v>
          </cell>
          <cell r="M193">
            <v>55870.978088552874</v>
          </cell>
          <cell r="N193">
            <v>66358.360617231636</v>
          </cell>
          <cell r="O193">
            <v>38.61792986358342</v>
          </cell>
          <cell r="P193">
            <v>2793548.9044276439</v>
          </cell>
          <cell r="Q193">
            <v>55870.978088552874</v>
          </cell>
          <cell r="R193">
            <v>66358.360617231636</v>
          </cell>
          <cell r="S193">
            <v>38.61792986358342</v>
          </cell>
          <cell r="T193">
            <v>4467999.63508189</v>
          </cell>
          <cell r="U193">
            <v>7066691.7907851404</v>
          </cell>
          <cell r="V193">
            <v>1</v>
          </cell>
          <cell r="W193">
            <v>1</v>
          </cell>
          <cell r="X193">
            <v>1</v>
          </cell>
          <cell r="Y193">
            <v>1</v>
          </cell>
          <cell r="Z193">
            <v>1</v>
          </cell>
          <cell r="AA193">
            <v>1</v>
          </cell>
          <cell r="AB193">
            <v>1</v>
          </cell>
          <cell r="AC193">
            <v>1</v>
          </cell>
          <cell r="AD193">
            <v>1</v>
          </cell>
          <cell r="AE193">
            <v>1</v>
          </cell>
          <cell r="AF193">
            <v>1</v>
          </cell>
          <cell r="AG193">
            <v>1</v>
          </cell>
          <cell r="AH193">
            <v>1</v>
          </cell>
          <cell r="AI193">
            <v>1</v>
          </cell>
          <cell r="AJ193">
            <v>1</v>
          </cell>
          <cell r="AK193">
            <v>206.6672559955947</v>
          </cell>
          <cell r="AO193" t="str">
            <v>a</v>
          </cell>
          <cell r="AP193">
            <v>0.21</v>
          </cell>
          <cell r="AQ193">
            <v>1.3183000020788889</v>
          </cell>
          <cell r="AR193">
            <v>1.4863789479588827</v>
          </cell>
          <cell r="AS193">
            <v>0.46019960241229341</v>
          </cell>
          <cell r="AT193">
            <v>306.0221710323529</v>
          </cell>
          <cell r="AU193">
            <v>2.0249702567127628</v>
          </cell>
          <cell r="AV193">
            <v>2.5370550053553234</v>
          </cell>
          <cell r="AW193">
            <v>300515683.69449413</v>
          </cell>
          <cell r="AX193">
            <v>1</v>
          </cell>
          <cell r="AY193">
            <v>66358.360617231636</v>
          </cell>
          <cell r="AZ193">
            <v>0.27998091559087551</v>
          </cell>
          <cell r="BA193" t="str">
            <v>HF SHS 120 x 5</v>
          </cell>
        </row>
        <row r="194">
          <cell r="A194" t="str">
            <v>HF SHS 120 x 5</v>
          </cell>
          <cell r="B194">
            <v>487.56642925904987</v>
          </cell>
          <cell r="C194">
            <v>120</v>
          </cell>
          <cell r="D194">
            <v>120</v>
          </cell>
          <cell r="E194">
            <v>5</v>
          </cell>
          <cell r="G194" t="str">
            <v/>
          </cell>
          <cell r="H194">
            <v>17.844421947833748</v>
          </cell>
          <cell r="I194">
            <v>18.185398163397448</v>
          </cell>
          <cell r="J194">
            <v>2273.1747704246809</v>
          </cell>
          <cell r="K194">
            <v>467.12388980384691</v>
          </cell>
          <cell r="L194">
            <v>4976366.9271480776</v>
          </cell>
          <cell r="M194">
            <v>82939.448785801287</v>
          </cell>
          <cell r="N194">
            <v>97590.108321478459</v>
          </cell>
          <cell r="O194">
            <v>46.788571280931805</v>
          </cell>
          <cell r="P194">
            <v>4976366.9271480776</v>
          </cell>
          <cell r="Q194">
            <v>82939.448785801287</v>
          </cell>
          <cell r="R194">
            <v>97590.108321478459</v>
          </cell>
          <cell r="S194">
            <v>46.788571280931805</v>
          </cell>
          <cell r="T194">
            <v>7874461.2906796392</v>
          </cell>
          <cell r="U194">
            <v>13335132.162304999</v>
          </cell>
          <cell r="V194">
            <v>1</v>
          </cell>
          <cell r="W194">
            <v>1</v>
          </cell>
          <cell r="X194">
            <v>1</v>
          </cell>
          <cell r="Y194">
            <v>1</v>
          </cell>
          <cell r="Z194">
            <v>1</v>
          </cell>
          <cell r="AA194">
            <v>1</v>
          </cell>
          <cell r="AB194">
            <v>1</v>
          </cell>
          <cell r="AC194">
            <v>1</v>
          </cell>
          <cell r="AD194">
            <v>2</v>
          </cell>
          <cell r="AE194">
            <v>2</v>
          </cell>
          <cell r="AF194">
            <v>1</v>
          </cell>
          <cell r="AG194">
            <v>1</v>
          </cell>
          <cell r="AH194">
            <v>1</v>
          </cell>
          <cell r="AI194">
            <v>1</v>
          </cell>
          <cell r="AJ194">
            <v>1</v>
          </cell>
          <cell r="AK194">
            <v>205.49404994345309</v>
          </cell>
          <cell r="AO194" t="str">
            <v>a</v>
          </cell>
          <cell r="AP194">
            <v>0.21</v>
          </cell>
          <cell r="AQ194">
            <v>1.0880865909276491</v>
          </cell>
          <cell r="AR194">
            <v>1.1852153067256799</v>
          </cell>
          <cell r="AS194">
            <v>0.60418872282156766</v>
          </cell>
          <cell r="AT194">
            <v>487.56642925904987</v>
          </cell>
          <cell r="AU194">
            <v>2.0953441979899461</v>
          </cell>
          <cell r="AV194">
            <v>2.5371014757070016</v>
          </cell>
          <cell r="AW194">
            <v>532484557.23087108</v>
          </cell>
          <cell r="AX194">
            <v>1</v>
          </cell>
          <cell r="AY194">
            <v>97590.108321478459</v>
          </cell>
          <cell r="AZ194">
            <v>0.25507245841919896</v>
          </cell>
          <cell r="BA194" t="str">
            <v>HF SHS 120 x 6</v>
          </cell>
        </row>
        <row r="195">
          <cell r="A195" t="str">
            <v>HF SHS 120 x 6</v>
          </cell>
          <cell r="B195">
            <v>571.64625435780999</v>
          </cell>
          <cell r="C195">
            <v>120</v>
          </cell>
          <cell r="D195">
            <v>120</v>
          </cell>
          <cell r="E195">
            <v>6</v>
          </cell>
          <cell r="G195" t="str">
            <v/>
          </cell>
          <cell r="H195">
            <v>21.174367604880594</v>
          </cell>
          <cell r="I195">
            <v>21.578973355292323</v>
          </cell>
          <cell r="J195">
            <v>2697.3716694115406</v>
          </cell>
          <cell r="K195">
            <v>464.54866776461625</v>
          </cell>
          <cell r="L195">
            <v>5792703.0082211616</v>
          </cell>
          <cell r="M195">
            <v>96545.050137019352</v>
          </cell>
          <cell r="N195">
            <v>114667.24714657626</v>
          </cell>
          <cell r="O195">
            <v>46.341515836300104</v>
          </cell>
          <cell r="P195">
            <v>5792703.0082211616</v>
          </cell>
          <cell r="Q195">
            <v>96545.050137019352</v>
          </cell>
          <cell r="R195">
            <v>114667.24714657626</v>
          </cell>
          <cell r="S195">
            <v>46.341515836300104</v>
          </cell>
          <cell r="T195">
            <v>9264842.5120556299</v>
          </cell>
          <cell r="U195">
            <v>21100905.128339302</v>
          </cell>
          <cell r="V195">
            <v>1</v>
          </cell>
          <cell r="W195">
            <v>1</v>
          </cell>
          <cell r="X195">
            <v>1</v>
          </cell>
          <cell r="Y195">
            <v>1</v>
          </cell>
          <cell r="Z195">
            <v>1</v>
          </cell>
          <cell r="AA195">
            <v>1</v>
          </cell>
          <cell r="AB195">
            <v>1</v>
          </cell>
          <cell r="AC195">
            <v>1</v>
          </cell>
          <cell r="AD195">
            <v>1</v>
          </cell>
          <cell r="AE195">
            <v>1</v>
          </cell>
          <cell r="AF195">
            <v>1</v>
          </cell>
          <cell r="AG195">
            <v>1</v>
          </cell>
          <cell r="AH195">
            <v>1</v>
          </cell>
          <cell r="AI195">
            <v>1</v>
          </cell>
          <cell r="AJ195">
            <v>1</v>
          </cell>
          <cell r="AK195">
            <v>172.22271332966224</v>
          </cell>
          <cell r="AO195" t="str">
            <v>a</v>
          </cell>
          <cell r="AP195">
            <v>0.21</v>
          </cell>
          <cell r="AQ195">
            <v>1.0985833350657408</v>
          </cell>
          <cell r="AR195">
            <v>1.1977939222239857</v>
          </cell>
          <cell r="AS195">
            <v>0.59697784969595302</v>
          </cell>
          <cell r="AT195">
            <v>571.64625435780999</v>
          </cell>
          <cell r="AU195">
            <v>2.4299573982768998</v>
          </cell>
          <cell r="AV195">
            <v>2.5373225011486267</v>
          </cell>
          <cell r="AW195">
            <v>623214972.30017567</v>
          </cell>
          <cell r="AX195">
            <v>1</v>
          </cell>
          <cell r="AY195">
            <v>114667.24714657626</v>
          </cell>
          <cell r="AZ195">
            <v>0.25557297624361203</v>
          </cell>
          <cell r="BA195" t="str">
            <v>HF SHS 140 x 6</v>
          </cell>
        </row>
        <row r="196">
          <cell r="A196" t="str">
            <v>HF SHS 140 x 6</v>
          </cell>
          <cell r="B196">
            <v>802.27126400360874</v>
          </cell>
          <cell r="C196">
            <v>140</v>
          </cell>
          <cell r="D196">
            <v>140</v>
          </cell>
          <cell r="E196">
            <v>6</v>
          </cell>
          <cell r="G196" t="str">
            <v/>
          </cell>
          <cell r="H196">
            <v>24.942367604880594</v>
          </cell>
          <cell r="I196">
            <v>25.418973355292323</v>
          </cell>
          <cell r="J196">
            <v>3177.3716694115406</v>
          </cell>
          <cell r="K196">
            <v>544.54866776461631</v>
          </cell>
          <cell r="L196">
            <v>9441865.1180938408</v>
          </cell>
          <cell r="M196">
            <v>134883.78740134058</v>
          </cell>
          <cell r="N196">
            <v>158920.96384069169</v>
          </cell>
          <cell r="O196">
            <v>54.512347729670829</v>
          </cell>
          <cell r="P196">
            <v>9441865.1180938408</v>
          </cell>
          <cell r="Q196">
            <v>134883.78740134058</v>
          </cell>
          <cell r="R196">
            <v>158920.96384069169</v>
          </cell>
          <cell r="S196">
            <v>54.512347729670829</v>
          </cell>
          <cell r="T196">
            <v>14963398.110319</v>
          </cell>
          <cell r="U196">
            <v>36140773.564889297</v>
          </cell>
          <cell r="V196">
            <v>1</v>
          </cell>
          <cell r="W196">
            <v>1</v>
          </cell>
          <cell r="X196">
            <v>1</v>
          </cell>
          <cell r="Y196">
            <v>1</v>
          </cell>
          <cell r="Z196">
            <v>1</v>
          </cell>
          <cell r="AA196">
            <v>1</v>
          </cell>
          <cell r="AB196">
            <v>1</v>
          </cell>
          <cell r="AC196">
            <v>1</v>
          </cell>
          <cell r="AD196">
            <v>1</v>
          </cell>
          <cell r="AE196">
            <v>2</v>
          </cell>
          <cell r="AF196">
            <v>1</v>
          </cell>
          <cell r="AG196">
            <v>1</v>
          </cell>
          <cell r="AH196">
            <v>1</v>
          </cell>
          <cell r="AI196">
            <v>1</v>
          </cell>
          <cell r="AJ196">
            <v>1</v>
          </cell>
          <cell r="AK196">
            <v>171.38337104436653</v>
          </cell>
          <cell r="AO196" t="str">
            <v>a</v>
          </cell>
          <cell r="AP196">
            <v>0.21</v>
          </cell>
          <cell r="AQ196">
            <v>0.93391716078546949</v>
          </cell>
          <cell r="AR196">
            <v>1.0131619334872706</v>
          </cell>
          <cell r="AS196">
            <v>0.71125423421108191</v>
          </cell>
          <cell r="AT196">
            <v>802.27126400360874</v>
          </cell>
          <cell r="AU196">
            <v>2.5023655043426318</v>
          </cell>
          <cell r="AV196">
            <v>2.5373703445595202</v>
          </cell>
          <cell r="AW196">
            <v>1011184552.9580531</v>
          </cell>
          <cell r="AX196">
            <v>1</v>
          </cell>
          <cell r="AY196">
            <v>158920.96384069169</v>
          </cell>
          <cell r="AZ196">
            <v>0.2362052566277377</v>
          </cell>
          <cell r="BA196" t="str">
            <v>HF SHS 150 x 6</v>
          </cell>
        </row>
        <row r="197">
          <cell r="A197" t="str">
            <v>HF SHS 150 x 6</v>
          </cell>
          <cell r="B197">
            <v>914.87090848784419</v>
          </cell>
          <cell r="C197">
            <v>150</v>
          </cell>
          <cell r="D197">
            <v>150</v>
          </cell>
          <cell r="E197">
            <v>6</v>
          </cell>
          <cell r="G197" t="str">
            <v/>
          </cell>
          <cell r="H197">
            <v>26.826367604880595</v>
          </cell>
          <cell r="I197">
            <v>27.338973355292325</v>
          </cell>
          <cell r="J197">
            <v>3417.3716694115406</v>
          </cell>
          <cell r="K197">
            <v>584.54866776461631</v>
          </cell>
          <cell r="L197">
            <v>11733949.048236048</v>
          </cell>
          <cell r="M197">
            <v>156452.65397648065</v>
          </cell>
          <cell r="N197">
            <v>183747.82218774941</v>
          </cell>
          <cell r="O197">
            <v>58.597082266708995</v>
          </cell>
          <cell r="P197">
            <v>11733949.048236048</v>
          </cell>
          <cell r="Q197">
            <v>156452.65397648065</v>
          </cell>
          <cell r="R197">
            <v>183747.82218774941</v>
          </cell>
          <cell r="S197">
            <v>58.597082266708995</v>
          </cell>
          <cell r="T197">
            <v>18527782.814177401</v>
          </cell>
          <cell r="U197">
            <v>45790988.839213192</v>
          </cell>
          <cell r="V197">
            <v>1</v>
          </cell>
          <cell r="W197">
            <v>1</v>
          </cell>
          <cell r="X197">
            <v>1</v>
          </cell>
          <cell r="Y197">
            <v>1</v>
          </cell>
          <cell r="Z197">
            <v>1</v>
          </cell>
          <cell r="AA197">
            <v>1</v>
          </cell>
          <cell r="AB197">
            <v>1</v>
          </cell>
          <cell r="AC197">
            <v>1</v>
          </cell>
          <cell r="AD197">
            <v>2</v>
          </cell>
          <cell r="AE197">
            <v>2</v>
          </cell>
          <cell r="AF197">
            <v>1</v>
          </cell>
          <cell r="AG197">
            <v>1</v>
          </cell>
          <cell r="AH197">
            <v>1</v>
          </cell>
          <cell r="AI197">
            <v>1</v>
          </cell>
          <cell r="AJ197">
            <v>1</v>
          </cell>
          <cell r="AK197">
            <v>171.0521196733844</v>
          </cell>
          <cell r="AO197" t="str">
            <v>a</v>
          </cell>
          <cell r="AP197">
            <v>0.21</v>
          </cell>
          <cell r="AQ197">
            <v>0.86881488036765486</v>
          </cell>
          <cell r="AR197">
            <v>0.94764521061273499</v>
          </cell>
          <cell r="AS197">
            <v>0.75411790111602095</v>
          </cell>
          <cell r="AT197">
            <v>914.87090848784419</v>
          </cell>
          <cell r="AU197">
            <v>2.5313105159970477</v>
          </cell>
          <cell r="AV197">
            <v>2.5373894713663314</v>
          </cell>
          <cell r="AW197">
            <v>1254363804.2840722</v>
          </cell>
          <cell r="AX197">
            <v>1</v>
          </cell>
          <cell r="AY197">
            <v>183747.82218774941</v>
          </cell>
          <cell r="AZ197">
            <v>0.22804130620971683</v>
          </cell>
          <cell r="BA197" t="str">
            <v>HF SHS 160 x 6</v>
          </cell>
        </row>
        <row r="198">
          <cell r="A198" t="str">
            <v>HF SHS 160 x 6</v>
          </cell>
          <cell r="B198">
            <v>1023.9647987952649</v>
          </cell>
          <cell r="C198">
            <v>160</v>
          </cell>
          <cell r="D198">
            <v>160</v>
          </cell>
          <cell r="E198">
            <v>6</v>
          </cell>
          <cell r="G198" t="str">
            <v/>
          </cell>
          <cell r="H198">
            <v>28.710367604880595</v>
          </cell>
          <cell r="I198">
            <v>29.258973355292323</v>
          </cell>
          <cell r="J198">
            <v>3657.3716694115406</v>
          </cell>
          <cell r="K198">
            <v>624.54866776461631</v>
          </cell>
          <cell r="L198">
            <v>14369701.561848829</v>
          </cell>
          <cell r="M198">
            <v>179621.26952311036</v>
          </cell>
          <cell r="N198">
            <v>210374.68053480709</v>
          </cell>
          <cell r="O198">
            <v>62.681492096839442</v>
          </cell>
          <cell r="P198">
            <v>14369701.561848829</v>
          </cell>
          <cell r="Q198">
            <v>179621.26952311036</v>
          </cell>
          <cell r="R198">
            <v>210374.68053480709</v>
          </cell>
          <cell r="S198">
            <v>62.681492096839442</v>
          </cell>
          <cell r="T198">
            <v>22616905.355696999</v>
          </cell>
          <cell r="U198">
            <v>57020895.050298408</v>
          </cell>
          <cell r="V198">
            <v>1</v>
          </cell>
          <cell r="W198">
            <v>1</v>
          </cell>
          <cell r="X198">
            <v>1</v>
          </cell>
          <cell r="Y198">
            <v>1</v>
          </cell>
          <cell r="Z198">
            <v>2</v>
          </cell>
          <cell r="AA198">
            <v>1</v>
          </cell>
          <cell r="AB198">
            <v>1</v>
          </cell>
          <cell r="AC198">
            <v>2</v>
          </cell>
          <cell r="AD198">
            <v>2</v>
          </cell>
          <cell r="AE198">
            <v>3</v>
          </cell>
          <cell r="AF198">
            <v>1</v>
          </cell>
          <cell r="AG198">
            <v>1</v>
          </cell>
          <cell r="AH198">
            <v>1</v>
          </cell>
          <cell r="AI198">
            <v>1</v>
          </cell>
          <cell r="AJ198">
            <v>1</v>
          </cell>
          <cell r="AK198">
            <v>170.76434232485434</v>
          </cell>
          <cell r="AO198" t="str">
            <v>a</v>
          </cell>
          <cell r="AP198">
            <v>0.21</v>
          </cell>
          <cell r="AQ198">
            <v>0.81220174115815946</v>
          </cell>
          <cell r="AR198">
            <v>0.8941170169917797</v>
          </cell>
          <cell r="AS198">
            <v>0.78865593782936905</v>
          </cell>
          <cell r="AT198">
            <v>1023.9647987952649</v>
          </cell>
          <cell r="AU198">
            <v>2.556628127607397</v>
          </cell>
          <cell r="AV198">
            <v>2.5374062018913093</v>
          </cell>
          <cell r="AW198">
            <v>1533673865.6784136</v>
          </cell>
          <cell r="AX198">
            <v>1</v>
          </cell>
          <cell r="AY198">
            <v>210374.68053480709</v>
          </cell>
          <cell r="AZ198">
            <v>0.22067056283750375</v>
          </cell>
          <cell r="BA198" t="str">
            <v>HF SHS 180 x 6</v>
          </cell>
        </row>
        <row r="199">
          <cell r="A199" t="str">
            <v>HF SHS 180 x 6</v>
          </cell>
          <cell r="B199">
            <v>1232.0786889711212</v>
          </cell>
          <cell r="C199">
            <v>180</v>
          </cell>
          <cell r="D199">
            <v>180</v>
          </cell>
          <cell r="E199">
            <v>6</v>
          </cell>
          <cell r="G199" t="str">
            <v/>
          </cell>
          <cell r="H199">
            <v>32.478367604880596</v>
          </cell>
          <cell r="I199">
            <v>33.09897335529233</v>
          </cell>
          <cell r="J199">
            <v>4137.371669411541</v>
          </cell>
          <cell r="K199">
            <v>704.54866776461631</v>
          </cell>
          <cell r="L199">
            <v>20768212.339486126</v>
          </cell>
          <cell r="M199">
            <v>230757.91488317918</v>
          </cell>
          <cell r="N199">
            <v>269028.39722892252</v>
          </cell>
          <cell r="O199">
            <v>70.849581553036018</v>
          </cell>
          <cell r="P199">
            <v>20768212.339486126</v>
          </cell>
          <cell r="Q199">
            <v>230757.91488317918</v>
          </cell>
          <cell r="R199">
            <v>269028.39722892252</v>
          </cell>
          <cell r="S199">
            <v>70.849581553036018</v>
          </cell>
          <cell r="T199">
            <v>32513381.901841801</v>
          </cell>
          <cell r="U199">
            <v>84700626.402355701</v>
          </cell>
          <cell r="V199">
            <v>1</v>
          </cell>
          <cell r="W199">
            <v>1</v>
          </cell>
          <cell r="X199">
            <v>2</v>
          </cell>
          <cell r="Y199">
            <v>2</v>
          </cell>
          <cell r="Z199">
            <v>2</v>
          </cell>
          <cell r="AA199">
            <v>1</v>
          </cell>
          <cell r="AB199">
            <v>2</v>
          </cell>
          <cell r="AC199">
            <v>3</v>
          </cell>
          <cell r="AD199">
            <v>4</v>
          </cell>
          <cell r="AE199">
            <v>4</v>
          </cell>
          <cell r="AF199">
            <v>1</v>
          </cell>
          <cell r="AG199">
            <v>1</v>
          </cell>
          <cell r="AH199">
            <v>1</v>
          </cell>
          <cell r="AI199">
            <v>1</v>
          </cell>
          <cell r="AJ199">
            <v>1</v>
          </cell>
          <cell r="AK199">
            <v>170.28894768470835</v>
          </cell>
          <cell r="AO199" t="str">
            <v>a</v>
          </cell>
          <cell r="AP199">
            <v>0.21</v>
          </cell>
          <cell r="AQ199">
            <v>0.71856482287527124</v>
          </cell>
          <cell r="AR199">
            <v>0.8126170087387885</v>
          </cell>
          <cell r="AS199">
            <v>0.83885240959714857</v>
          </cell>
          <cell r="AT199">
            <v>1232.0786889711212</v>
          </cell>
          <cell r="AU199">
            <v>2.5988390053611159</v>
          </cell>
          <cell r="AV199">
            <v>2.5374340973645668</v>
          </cell>
          <cell r="AW199">
            <v>2210690563.1921005</v>
          </cell>
          <cell r="AX199">
            <v>1</v>
          </cell>
          <cell r="AY199">
            <v>269028.39722892252</v>
          </cell>
          <cell r="AZ199">
            <v>0.2078496320291271</v>
          </cell>
          <cell r="BA199" t="str">
            <v>HF SHS 200 x 6</v>
          </cell>
        </row>
        <row r="200">
          <cell r="A200" t="str">
            <v>HF SHS 200 x 6</v>
          </cell>
          <cell r="B200">
            <v>1429.9973343815741</v>
          </cell>
          <cell r="C200">
            <v>200</v>
          </cell>
          <cell r="D200">
            <v>200</v>
          </cell>
          <cell r="E200">
            <v>6</v>
          </cell>
          <cell r="G200" t="str">
            <v/>
          </cell>
          <cell r="H200">
            <v>36.246367604880597</v>
          </cell>
          <cell r="I200">
            <v>36.938973355292326</v>
          </cell>
          <cell r="J200">
            <v>4617.371669411541</v>
          </cell>
          <cell r="K200">
            <v>784.54866776461631</v>
          </cell>
          <cell r="L200">
            <v>28829397.451005723</v>
          </cell>
          <cell r="M200">
            <v>288293.97451005725</v>
          </cell>
          <cell r="N200">
            <v>334882.11392303789</v>
          </cell>
          <cell r="O200">
            <v>79.016968846831261</v>
          </cell>
          <cell r="P200">
            <v>28829397.451005723</v>
          </cell>
          <cell r="Q200">
            <v>288293.97451005725</v>
          </cell>
          <cell r="R200">
            <v>334882.11392303789</v>
          </cell>
          <cell r="S200">
            <v>79.016968846831261</v>
          </cell>
          <cell r="T200">
            <v>44940825.045547396</v>
          </cell>
          <cell r="U200">
            <v>120137298.842467</v>
          </cell>
          <cell r="V200">
            <v>1</v>
          </cell>
          <cell r="W200">
            <v>1</v>
          </cell>
          <cell r="X200">
            <v>2</v>
          </cell>
          <cell r="Y200">
            <v>3</v>
          </cell>
          <cell r="Z200">
            <v>4</v>
          </cell>
          <cell r="AA200">
            <v>2</v>
          </cell>
          <cell r="AB200">
            <v>3</v>
          </cell>
          <cell r="AC200">
            <v>4</v>
          </cell>
          <cell r="AD200">
            <v>4</v>
          </cell>
          <cell r="AE200">
            <v>4</v>
          </cell>
          <cell r="AF200">
            <v>1</v>
          </cell>
          <cell r="AG200">
            <v>1</v>
          </cell>
          <cell r="AH200">
            <v>1</v>
          </cell>
          <cell r="AI200">
            <v>1</v>
          </cell>
          <cell r="AJ200">
            <v>1</v>
          </cell>
          <cell r="AK200">
            <v>169.91239257648991</v>
          </cell>
          <cell r="AO200" t="str">
            <v>a</v>
          </cell>
          <cell r="AP200">
            <v>0.21</v>
          </cell>
          <cell r="AQ200">
            <v>0.6442922040977026</v>
          </cell>
          <cell r="AR200">
            <v>0.75420690356079656</v>
          </cell>
          <cell r="AS200">
            <v>0.87239273632342795</v>
          </cell>
          <cell r="AT200">
            <v>1429.9973343815741</v>
          </cell>
          <cell r="AU200">
            <v>2.6326040731196185</v>
          </cell>
          <cell r="AV200">
            <v>2.5374564126428165</v>
          </cell>
          <cell r="AW200">
            <v>3062241583.482419</v>
          </cell>
          <cell r="AX200">
            <v>1</v>
          </cell>
          <cell r="AY200">
            <v>334882.11392303789</v>
          </cell>
          <cell r="AZ200">
            <v>0.19703366148287868</v>
          </cell>
          <cell r="BA200" t="str">
            <v>HF SHS 220 x 6</v>
          </cell>
        </row>
        <row r="201">
          <cell r="A201" t="str">
            <v>HF SHS 220 x 6</v>
          </cell>
          <cell r="B201">
            <v>1621.3359458441969</v>
          </cell>
          <cell r="C201">
            <v>220</v>
          </cell>
          <cell r="D201">
            <v>220</v>
          </cell>
          <cell r="E201">
            <v>6</v>
          </cell>
          <cell r="G201" t="str">
            <v/>
          </cell>
          <cell r="H201">
            <v>40.014367604880597</v>
          </cell>
          <cell r="I201">
            <v>40.778973355292329</v>
          </cell>
          <cell r="J201">
            <v>5097.371669411541</v>
          </cell>
          <cell r="K201">
            <v>864.54866776461631</v>
          </cell>
          <cell r="L201">
            <v>38745256.896407641</v>
          </cell>
          <cell r="M201">
            <v>352229.6081491604</v>
          </cell>
          <cell r="N201">
            <v>407935.83061715332</v>
          </cell>
          <cell r="O201">
            <v>87.18386577974826</v>
          </cell>
          <cell r="P201">
            <v>38745256.896407641</v>
          </cell>
          <cell r="Q201">
            <v>352229.6081491604</v>
          </cell>
          <cell r="R201">
            <v>407935.83061715332</v>
          </cell>
          <cell r="S201">
            <v>87.18386577974826</v>
          </cell>
          <cell r="T201">
            <v>60187209.581141509</v>
          </cell>
          <cell r="U201">
            <v>164284033.69445401</v>
          </cell>
          <cell r="V201">
            <v>2</v>
          </cell>
          <cell r="W201">
            <v>2</v>
          </cell>
          <cell r="X201">
            <v>3</v>
          </cell>
          <cell r="Y201">
            <v>4</v>
          </cell>
          <cell r="Z201">
            <v>4</v>
          </cell>
          <cell r="AA201">
            <v>3</v>
          </cell>
          <cell r="AB201">
            <v>4</v>
          </cell>
          <cell r="AC201">
            <v>4</v>
          </cell>
          <cell r="AD201">
            <v>4</v>
          </cell>
          <cell r="AE201">
            <v>4</v>
          </cell>
          <cell r="AF201">
            <v>1</v>
          </cell>
          <cell r="AG201">
            <v>1</v>
          </cell>
          <cell r="AH201">
            <v>1</v>
          </cell>
          <cell r="AI201">
            <v>1</v>
          </cell>
          <cell r="AJ201">
            <v>1</v>
          </cell>
          <cell r="AK201">
            <v>169.60675497779093</v>
          </cell>
          <cell r="AO201" t="str">
            <v>a</v>
          </cell>
          <cell r="AP201">
            <v>0.21</v>
          </cell>
          <cell r="AQ201">
            <v>0.58393851389955442</v>
          </cell>
          <cell r="AR201">
            <v>0.71080563796706331</v>
          </cell>
          <cell r="AS201">
            <v>0.89598008652712602</v>
          </cell>
          <cell r="AT201">
            <v>1621.3359458441969</v>
          </cell>
          <cell r="AU201">
            <v>2.6601903413944772</v>
          </cell>
          <cell r="AV201">
            <v>2.5374746452212116</v>
          </cell>
          <cell r="AW201">
            <v>4108333054.3013988</v>
          </cell>
          <cell r="AX201">
            <v>1</v>
          </cell>
          <cell r="AY201">
            <v>407935.83061715332</v>
          </cell>
          <cell r="AZ201">
            <v>0.18774884806156622</v>
          </cell>
          <cell r="BA201" t="str">
            <v>HF SHS 250 x 6</v>
          </cell>
        </row>
        <row r="202">
          <cell r="A202" t="str">
            <v>HF SHS 250 x 6</v>
          </cell>
          <cell r="B202">
            <v>1900.9987166518342</v>
          </cell>
          <cell r="C202">
            <v>250</v>
          </cell>
          <cell r="D202">
            <v>250</v>
          </cell>
          <cell r="E202">
            <v>6</v>
          </cell>
          <cell r="G202" t="str">
            <v/>
          </cell>
          <cell r="H202">
            <v>45.666367604880591</v>
          </cell>
          <cell r="I202">
            <v>46.538973355292327</v>
          </cell>
          <cell r="J202">
            <v>5817.371669411541</v>
          </cell>
          <cell r="K202">
            <v>984.54866776461631</v>
          </cell>
          <cell r="L202">
            <v>57516560.440539837</v>
          </cell>
          <cell r="M202">
            <v>460132.48352431867</v>
          </cell>
          <cell r="N202">
            <v>531016.40565832634</v>
          </cell>
          <cell r="O202">
            <v>99.433573501394335</v>
          </cell>
          <cell r="P202">
            <v>57516560.440539837</v>
          </cell>
          <cell r="Q202">
            <v>460132.48352431867</v>
          </cell>
          <cell r="R202">
            <v>531016.40565832634</v>
          </cell>
          <cell r="S202">
            <v>99.433573501394335</v>
          </cell>
          <cell r="T202">
            <v>88972380.377211407</v>
          </cell>
          <cell r="U202">
            <v>248941814.84258798</v>
          </cell>
          <cell r="V202">
            <v>3</v>
          </cell>
          <cell r="W202">
            <v>3</v>
          </cell>
          <cell r="X202">
            <v>4</v>
          </cell>
          <cell r="Y202">
            <v>4</v>
          </cell>
          <cell r="Z202">
            <v>4</v>
          </cell>
          <cell r="AA202">
            <v>4</v>
          </cell>
          <cell r="AB202">
            <v>4</v>
          </cell>
          <cell r="AC202">
            <v>4</v>
          </cell>
          <cell r="AD202">
            <v>4</v>
          </cell>
          <cell r="AE202">
            <v>4</v>
          </cell>
          <cell r="AF202">
            <v>1</v>
          </cell>
          <cell r="AG202">
            <v>1</v>
          </cell>
          <cell r="AH202">
            <v>1</v>
          </cell>
          <cell r="AI202">
            <v>1</v>
          </cell>
          <cell r="AJ202">
            <v>1</v>
          </cell>
          <cell r="AK202">
            <v>169.24286838014748</v>
          </cell>
          <cell r="AO202" t="str">
            <v>a</v>
          </cell>
          <cell r="AP202">
            <v>0.21</v>
          </cell>
          <cell r="AQ202">
            <v>0.5120002754273989</v>
          </cell>
          <cell r="AR202">
            <v>0.66383216993874306</v>
          </cell>
          <cell r="AS202">
            <v>0.92050607502979331</v>
          </cell>
          <cell r="AT202">
            <v>1900.9987166518342</v>
          </cell>
          <cell r="AU202">
            <v>2.693323116750264</v>
          </cell>
          <cell r="AV202">
            <v>2.5374965446704052</v>
          </cell>
          <cell r="AW202">
            <v>6086001756.61483</v>
          </cell>
          <cell r="AX202">
            <v>1</v>
          </cell>
          <cell r="AY202">
            <v>531016.40565832634</v>
          </cell>
          <cell r="AZ202">
            <v>0.17599572112552628</v>
          </cell>
          <cell r="BA202" t="str">
            <v>HF SHS 250 x 8</v>
          </cell>
        </row>
        <row r="203">
          <cell r="A203" t="str">
            <v>HF SHS 250 x 8</v>
          </cell>
          <cell r="B203">
            <v>2504.1528183679688</v>
          </cell>
          <cell r="C203">
            <v>250</v>
          </cell>
          <cell r="D203">
            <v>250</v>
          </cell>
          <cell r="E203">
            <v>8</v>
          </cell>
          <cell r="G203" t="str">
            <v/>
          </cell>
          <cell r="H203">
            <v>60.251320186454393</v>
          </cell>
          <cell r="I203">
            <v>61.402619298297466</v>
          </cell>
          <cell r="J203">
            <v>7675.3274122871835</v>
          </cell>
          <cell r="K203">
            <v>979.39822368615501</v>
          </cell>
          <cell r="L203">
            <v>74543406.167874828</v>
          </cell>
          <cell r="M203">
            <v>596347.24934299861</v>
          </cell>
          <cell r="N203">
            <v>694233.57864110405</v>
          </cell>
          <cell r="O203">
            <v>98.549893984228774</v>
          </cell>
          <cell r="P203">
            <v>74543406.167874828</v>
          </cell>
          <cell r="Q203">
            <v>596347.24934299861</v>
          </cell>
          <cell r="R203">
            <v>694233.57864110405</v>
          </cell>
          <cell r="S203">
            <v>98.549893984228774</v>
          </cell>
          <cell r="T203">
            <v>116500884.647057</v>
          </cell>
          <cell r="U203">
            <v>545173268.54066098</v>
          </cell>
          <cell r="V203">
            <v>1</v>
          </cell>
          <cell r="W203">
            <v>1</v>
          </cell>
          <cell r="X203">
            <v>2</v>
          </cell>
          <cell r="Y203">
            <v>2</v>
          </cell>
          <cell r="Z203">
            <v>3</v>
          </cell>
          <cell r="AA203">
            <v>2</v>
          </cell>
          <cell r="AB203">
            <v>2</v>
          </cell>
          <cell r="AC203">
            <v>3</v>
          </cell>
          <cell r="AD203">
            <v>4</v>
          </cell>
          <cell r="AE203">
            <v>4</v>
          </cell>
          <cell r="AF203">
            <v>1</v>
          </cell>
          <cell r="AG203">
            <v>1</v>
          </cell>
          <cell r="AH203">
            <v>1</v>
          </cell>
          <cell r="AI203">
            <v>1</v>
          </cell>
          <cell r="AJ203">
            <v>1</v>
          </cell>
          <cell r="AK203">
            <v>127.60344557005712</v>
          </cell>
          <cell r="AO203" t="str">
            <v>a</v>
          </cell>
          <cell r="AP203">
            <v>0.21</v>
          </cell>
          <cell r="AQ203">
            <v>0.51659129159075179</v>
          </cell>
          <cell r="AR203">
            <v>0.66667536689072948</v>
          </cell>
          <cell r="AS203">
            <v>0.91904243586326861</v>
          </cell>
          <cell r="AT203">
            <v>2504.1528183679688</v>
          </cell>
          <cell r="AU203">
            <v>3.483130954253614</v>
          </cell>
          <cell r="AV203">
            <v>2.5380189060512657</v>
          </cell>
          <cell r="AW203">
            <v>7929880389.3272619</v>
          </cell>
          <cell r="AX203">
            <v>1</v>
          </cell>
          <cell r="AY203">
            <v>694233.57864110405</v>
          </cell>
          <cell r="AZ203">
            <v>0.17629243080795948</v>
          </cell>
          <cell r="BA203" t="str">
            <v>HF SHS 260 x 8</v>
          </cell>
        </row>
        <row r="204">
          <cell r="A204" t="str">
            <v>HF SHS 260 x 8</v>
          </cell>
          <cell r="B204">
            <v>2626.8799208910559</v>
          </cell>
          <cell r="C204">
            <v>260</v>
          </cell>
          <cell r="D204">
            <v>260</v>
          </cell>
          <cell r="E204">
            <v>8</v>
          </cell>
          <cell r="G204" t="str">
            <v/>
          </cell>
          <cell r="H204">
            <v>62.763320186454393</v>
          </cell>
          <cell r="I204">
            <v>63.962619298297462</v>
          </cell>
          <cell r="J204">
            <v>7995.3274122871835</v>
          </cell>
          <cell r="K204">
            <v>1019.398223686155</v>
          </cell>
          <cell r="L204">
            <v>84219971.806259722</v>
          </cell>
          <cell r="M204">
            <v>647845.93697122857</v>
          </cell>
          <cell r="N204">
            <v>753170.21570254001</v>
          </cell>
          <cell r="O204">
            <v>102.63356614960558</v>
          </cell>
          <cell r="P204">
            <v>84219971.806259722</v>
          </cell>
          <cell r="Q204">
            <v>647845.93697122857</v>
          </cell>
          <cell r="R204">
            <v>753170.21570254001</v>
          </cell>
          <cell r="S204">
            <v>102.63356614960558</v>
          </cell>
          <cell r="T204">
            <v>131416272.03588</v>
          </cell>
          <cell r="U204">
            <v>620848135.47521806</v>
          </cell>
          <cell r="V204">
            <v>1</v>
          </cell>
          <cell r="W204">
            <v>1</v>
          </cell>
          <cell r="X204">
            <v>2</v>
          </cell>
          <cell r="Y204">
            <v>3</v>
          </cell>
          <cell r="Z204">
            <v>3</v>
          </cell>
          <cell r="AA204">
            <v>2</v>
          </cell>
          <cell r="AB204">
            <v>2</v>
          </cell>
          <cell r="AC204">
            <v>4</v>
          </cell>
          <cell r="AD204">
            <v>4</v>
          </cell>
          <cell r="AE204">
            <v>4</v>
          </cell>
          <cell r="AF204">
            <v>1</v>
          </cell>
          <cell r="AG204">
            <v>1</v>
          </cell>
          <cell r="AH204">
            <v>1</v>
          </cell>
          <cell r="AI204">
            <v>1</v>
          </cell>
          <cell r="AJ204">
            <v>1</v>
          </cell>
          <cell r="AK204">
            <v>127.49924688756938</v>
          </cell>
          <cell r="AO204" t="str">
            <v>a</v>
          </cell>
          <cell r="AP204">
            <v>0.21</v>
          </cell>
          <cell r="AQ204">
            <v>0.49603671517400599</v>
          </cell>
          <cell r="AR204">
            <v>0.65411006649357961</v>
          </cell>
          <cell r="AS204">
            <v>0.92549827760863446</v>
          </cell>
          <cell r="AT204">
            <v>2626.8799208910559</v>
          </cell>
          <cell r="AU204">
            <v>3.4997357747771214</v>
          </cell>
          <cell r="AV204">
            <v>2.5380298949046325</v>
          </cell>
          <cell r="AW204">
            <v>8952233599.5772114</v>
          </cell>
          <cell r="AX204">
            <v>1</v>
          </cell>
          <cell r="AY204">
            <v>753170.21570254001</v>
          </cell>
          <cell r="AZ204">
            <v>0.17282041439034412</v>
          </cell>
          <cell r="BA204" t="str">
            <v>HF SHS 300 x 8</v>
          </cell>
        </row>
        <row r="205">
          <cell r="A205" t="str">
            <v>HF SHS 300 x 8</v>
          </cell>
          <cell r="B205">
            <v>3112.5662781095316</v>
          </cell>
          <cell r="C205">
            <v>300</v>
          </cell>
          <cell r="D205">
            <v>300</v>
          </cell>
          <cell r="E205">
            <v>8</v>
          </cell>
          <cell r="G205" t="str">
            <v/>
          </cell>
          <cell r="H205">
            <v>72.811320186454381</v>
          </cell>
          <cell r="I205">
            <v>74.202619298297464</v>
          </cell>
          <cell r="J205">
            <v>9275.3274122871826</v>
          </cell>
          <cell r="K205">
            <v>1179.398223686155</v>
          </cell>
          <cell r="L205">
            <v>131275898.06594285</v>
          </cell>
          <cell r="M205">
            <v>875172.65377295238</v>
          </cell>
          <cell r="N205">
            <v>1012916.7639482836</v>
          </cell>
          <cell r="O205">
            <v>118.96737377952095</v>
          </cell>
          <cell r="P205">
            <v>131275898.06594285</v>
          </cell>
          <cell r="Q205">
            <v>875172.65377295238</v>
          </cell>
          <cell r="R205">
            <v>1012916.7639482836</v>
          </cell>
          <cell r="S205">
            <v>118.96737377952095</v>
          </cell>
          <cell r="T205">
            <v>203766588.81246099</v>
          </cell>
          <cell r="U205">
            <v>993349658.82300317</v>
          </cell>
          <cell r="V205">
            <v>2</v>
          </cell>
          <cell r="W205">
            <v>2</v>
          </cell>
          <cell r="X205">
            <v>4</v>
          </cell>
          <cell r="Y205">
            <v>4</v>
          </cell>
          <cell r="Z205">
            <v>4</v>
          </cell>
          <cell r="AA205">
            <v>3</v>
          </cell>
          <cell r="AB205">
            <v>4</v>
          </cell>
          <cell r="AC205">
            <v>4</v>
          </cell>
          <cell r="AD205">
            <v>4</v>
          </cell>
          <cell r="AE205">
            <v>4</v>
          </cell>
          <cell r="AF205">
            <v>1</v>
          </cell>
          <cell r="AG205">
            <v>1</v>
          </cell>
          <cell r="AH205">
            <v>1</v>
          </cell>
          <cell r="AI205">
            <v>1</v>
          </cell>
          <cell r="AJ205">
            <v>1</v>
          </cell>
          <cell r="AK205">
            <v>127.15434951911092</v>
          </cell>
          <cell r="AO205" t="str">
            <v>a</v>
          </cell>
          <cell r="AP205">
            <v>0.21</v>
          </cell>
          <cell r="AQ205">
            <v>0.42793259531638123</v>
          </cell>
          <cell r="AR205">
            <v>0.61549607557532682</v>
          </cell>
          <cell r="AS205">
            <v>0.94528116830550502</v>
          </cell>
          <cell r="AT205">
            <v>3112.5662781095316</v>
          </cell>
          <cell r="AU205">
            <v>3.5550992018751888</v>
          </cell>
          <cell r="AV205">
            <v>2.5380665357191008</v>
          </cell>
          <cell r="AW205">
            <v>13917606235.616785</v>
          </cell>
          <cell r="AX205">
            <v>1</v>
          </cell>
          <cell r="AY205">
            <v>1012916.7639482836</v>
          </cell>
          <cell r="AZ205">
            <v>0.16073808259406661</v>
          </cell>
          <cell r="BA205" t="str">
            <v>HF SHS 350 x 8</v>
          </cell>
        </row>
        <row r="206">
          <cell r="A206" t="str">
            <v>HF SHS 350 x 8</v>
          </cell>
          <cell r="B206">
            <v>3712.9270808306983</v>
          </cell>
          <cell r="C206">
            <v>350</v>
          </cell>
          <cell r="D206">
            <v>350</v>
          </cell>
          <cell r="E206">
            <v>8</v>
          </cell>
          <cell r="G206" t="str">
            <v/>
          </cell>
          <cell r="H206">
            <v>85.371320186454383</v>
          </cell>
          <cell r="I206">
            <v>87.002619298297461</v>
          </cell>
          <cell r="J206">
            <v>10875.327412287183</v>
          </cell>
          <cell r="K206">
            <v>1379.398223686155</v>
          </cell>
          <cell r="L206">
            <v>211282549.22936982</v>
          </cell>
          <cell r="M206">
            <v>1207328.8527392563</v>
          </cell>
          <cell r="N206">
            <v>1391599.9492554634</v>
          </cell>
          <cell r="O206">
            <v>139.38326829885162</v>
          </cell>
          <cell r="P206">
            <v>211282549.22936982</v>
          </cell>
          <cell r="Q206">
            <v>1207328.8527392563</v>
          </cell>
          <cell r="R206">
            <v>1391599.9492554634</v>
          </cell>
          <cell r="S206">
            <v>139.38326829885162</v>
          </cell>
          <cell r="T206">
            <v>326354281.99607903</v>
          </cell>
          <cell r="U206">
            <v>1637333382.54761</v>
          </cell>
          <cell r="V206">
            <v>3</v>
          </cell>
          <cell r="W206">
            <v>4</v>
          </cell>
          <cell r="X206">
            <v>4</v>
          </cell>
          <cell r="Y206">
            <v>4</v>
          </cell>
          <cell r="Z206">
            <v>4</v>
          </cell>
          <cell r="AA206">
            <v>4</v>
          </cell>
          <cell r="AB206">
            <v>4</v>
          </cell>
          <cell r="AC206">
            <v>4</v>
          </cell>
          <cell r="AD206">
            <v>4</v>
          </cell>
          <cell r="AE206">
            <v>4</v>
          </cell>
          <cell r="AF206">
            <v>1</v>
          </cell>
          <cell r="AG206">
            <v>1</v>
          </cell>
          <cell r="AH206">
            <v>1</v>
          </cell>
          <cell r="AI206">
            <v>1</v>
          </cell>
          <cell r="AJ206">
            <v>1</v>
          </cell>
          <cell r="AK206">
            <v>126.83739729322363</v>
          </cell>
          <cell r="AO206" t="str">
            <v>a</v>
          </cell>
          <cell r="AP206">
            <v>0.21</v>
          </cell>
          <cell r="AQ206">
            <v>0.36525199646121265</v>
          </cell>
          <cell r="AR206">
            <v>0.58405597008787813</v>
          </cell>
          <cell r="AS206">
            <v>0.96171353072552157</v>
          </cell>
          <cell r="AT206">
            <v>3712.9270808306983</v>
          </cell>
          <cell r="AU206">
            <v>3.6065423684599676</v>
          </cell>
          <cell r="AV206">
            <v>2.5381005848007887</v>
          </cell>
          <cell r="AW206">
            <v>22345385754.857025</v>
          </cell>
          <cell r="AX206">
            <v>1</v>
          </cell>
          <cell r="AY206">
            <v>1391599.9492554634</v>
          </cell>
          <cell r="AZ206">
            <v>0.14868852403949048</v>
          </cell>
          <cell r="BA206" t="str">
            <v>HF SHS 350 x 10</v>
          </cell>
        </row>
        <row r="207">
          <cell r="A207" t="str">
            <v>HF SHS 350 x 10</v>
          </cell>
          <cell r="B207">
            <v>4603.7165063833545</v>
          </cell>
          <cell r="C207">
            <v>350</v>
          </cell>
          <cell r="D207">
            <v>350</v>
          </cell>
          <cell r="E207">
            <v>10</v>
          </cell>
          <cell r="G207" t="str">
            <v/>
          </cell>
          <cell r="H207">
            <v>105.91768779133498</v>
          </cell>
          <cell r="I207">
            <v>107.94159265358978</v>
          </cell>
          <cell r="J207">
            <v>13492.699081698724</v>
          </cell>
          <cell r="K207">
            <v>1374.2477796076937</v>
          </cell>
          <cell r="L207">
            <v>258823247.54607561</v>
          </cell>
          <cell r="M207">
            <v>1478989.985977575</v>
          </cell>
          <cell r="N207">
            <v>1715319.3160652574</v>
          </cell>
          <cell r="O207">
            <v>138.50078143020457</v>
          </cell>
          <cell r="P207">
            <v>258823247.54607561</v>
          </cell>
          <cell r="Q207">
            <v>1478989.985977575</v>
          </cell>
          <cell r="R207">
            <v>1715319.3160652574</v>
          </cell>
          <cell r="S207">
            <v>138.50078143020457</v>
          </cell>
          <cell r="T207">
            <v>402728720.60280001</v>
          </cell>
          <cell r="U207">
            <v>3023425967.8123698</v>
          </cell>
          <cell r="V207">
            <v>1</v>
          </cell>
          <cell r="W207">
            <v>2</v>
          </cell>
          <cell r="X207">
            <v>3</v>
          </cell>
          <cell r="Y207">
            <v>4</v>
          </cell>
          <cell r="Z207">
            <v>4</v>
          </cell>
          <cell r="AA207">
            <v>2</v>
          </cell>
          <cell r="AB207">
            <v>3</v>
          </cell>
          <cell r="AC207">
            <v>4</v>
          </cell>
          <cell r="AD207">
            <v>4</v>
          </cell>
          <cell r="AE207">
            <v>4</v>
          </cell>
          <cell r="AF207">
            <v>1</v>
          </cell>
          <cell r="AG207">
            <v>1</v>
          </cell>
          <cell r="AH207">
            <v>1</v>
          </cell>
          <cell r="AI207">
            <v>1</v>
          </cell>
          <cell r="AJ207">
            <v>1</v>
          </cell>
          <cell r="AK207">
            <v>101.85121385177121</v>
          </cell>
          <cell r="AO207" t="str">
            <v>a</v>
          </cell>
          <cell r="AP207">
            <v>0.21</v>
          </cell>
          <cell r="AQ207">
            <v>0.36757927640357585</v>
          </cell>
          <cell r="AR207">
            <v>0.58515308624306372</v>
          </cell>
          <cell r="AS207">
            <v>0.96112834299616912</v>
          </cell>
          <cell r="AT207">
            <v>4603.7165063833545</v>
          </cell>
          <cell r="AU207">
            <v>4.4117460562798421</v>
          </cell>
          <cell r="AV207">
            <v>2.5386338810677889</v>
          </cell>
          <cell r="AW207">
            <v>27479610311.282845</v>
          </cell>
          <cell r="AX207">
            <v>1</v>
          </cell>
          <cell r="AY207">
            <v>1715319.3160652574</v>
          </cell>
          <cell r="AZ207">
            <v>0.14886115378593459</v>
          </cell>
          <cell r="BA207" t="str">
            <v>HF SHS 400 x 10</v>
          </cell>
        </row>
        <row r="208">
          <cell r="A208" t="str">
            <v>HF SHS 400 x 10</v>
          </cell>
          <cell r="B208">
            <v>5349.7022328701787</v>
          </cell>
          <cell r="C208">
            <v>400</v>
          </cell>
          <cell r="D208">
            <v>400</v>
          </cell>
          <cell r="E208">
            <v>10</v>
          </cell>
          <cell r="G208" t="str">
            <v/>
          </cell>
          <cell r="H208">
            <v>121.61768779133499</v>
          </cell>
          <cell r="I208">
            <v>123.94159265358978</v>
          </cell>
          <cell r="J208">
            <v>15492.699081698724</v>
          </cell>
          <cell r="K208">
            <v>1574.2477796076937</v>
          </cell>
          <cell r="L208">
            <v>391263816.94206685</v>
          </cell>
          <cell r="M208">
            <v>1956319.0847103342</v>
          </cell>
          <cell r="N208">
            <v>2260136.7931077252</v>
          </cell>
          <cell r="O208">
            <v>158.91734504252668</v>
          </cell>
          <cell r="P208">
            <v>391263816.94206685</v>
          </cell>
          <cell r="Q208">
            <v>1956319.0847103342</v>
          </cell>
          <cell r="R208">
            <v>2260136.7931077252</v>
          </cell>
          <cell r="S208">
            <v>158.91734504252668</v>
          </cell>
          <cell r="T208">
            <v>606023083.46432805</v>
          </cell>
          <cell r="U208">
            <v>4674793496.0405502</v>
          </cell>
          <cell r="V208">
            <v>2</v>
          </cell>
          <cell r="W208">
            <v>3</v>
          </cell>
          <cell r="X208">
            <v>4</v>
          </cell>
          <cell r="Y208">
            <v>4</v>
          </cell>
          <cell r="Z208">
            <v>4</v>
          </cell>
          <cell r="AA208">
            <v>4</v>
          </cell>
          <cell r="AB208">
            <v>4</v>
          </cell>
          <cell r="AC208">
            <v>4</v>
          </cell>
          <cell r="AD208">
            <v>4</v>
          </cell>
          <cell r="AE208">
            <v>4</v>
          </cell>
          <cell r="AF208">
            <v>1</v>
          </cell>
          <cell r="AG208">
            <v>1</v>
          </cell>
          <cell r="AH208">
            <v>1</v>
          </cell>
          <cell r="AI208">
            <v>1</v>
          </cell>
          <cell r="AJ208">
            <v>1</v>
          </cell>
          <cell r="AK208">
            <v>101.61223498282023</v>
          </cell>
          <cell r="AO208" t="str">
            <v>a</v>
          </cell>
          <cell r="AP208">
            <v>0.21</v>
          </cell>
          <cell r="AQ208">
            <v>0.32035532059650734</v>
          </cell>
          <cell r="AR208">
            <v>0.56395107437987879</v>
          </cell>
          <cell r="AS208">
            <v>0.97268937291664948</v>
          </cell>
          <cell r="AT208">
            <v>5349.7022328701787</v>
          </cell>
          <cell r="AU208">
            <v>4.4720203392557316</v>
          </cell>
          <cell r="AV208">
            <v>2.5386738279297103</v>
          </cell>
          <cell r="AW208">
            <v>41446597951.712921</v>
          </cell>
          <cell r="AX208">
            <v>1</v>
          </cell>
          <cell r="AY208">
            <v>2260136.7931077252</v>
          </cell>
          <cell r="AZ208">
            <v>0.13913522511602347</v>
          </cell>
          <cell r="BA208" t="str">
            <v>HF SHS 400 x 12</v>
          </cell>
        </row>
        <row r="209">
          <cell r="A209" t="str">
            <v>HF SHS 400 x 12</v>
          </cell>
          <cell r="B209">
            <v>6374.7993896747803</v>
          </cell>
          <cell r="C209">
            <v>400</v>
          </cell>
          <cell r="D209">
            <v>400</v>
          </cell>
          <cell r="E209">
            <v>12</v>
          </cell>
          <cell r="G209" t="str">
            <v/>
          </cell>
          <cell r="H209">
            <v>144.98547041952239</v>
          </cell>
          <cell r="I209">
            <v>147.7558934211693</v>
          </cell>
          <cell r="J209">
            <v>18469.486677646164</v>
          </cell>
          <cell r="K209">
            <v>1569.0973355292326</v>
          </cell>
          <cell r="L209">
            <v>461270359.21609157</v>
          </cell>
          <cell r="M209">
            <v>2306351.796080458</v>
          </cell>
          <cell r="N209">
            <v>2679056.9113843031</v>
          </cell>
          <cell r="O209">
            <v>158.03393769366252</v>
          </cell>
          <cell r="P209">
            <v>461270359.21609157</v>
          </cell>
          <cell r="Q209">
            <v>2306351.796080458</v>
          </cell>
          <cell r="R209">
            <v>2679056.9113843031</v>
          </cell>
          <cell r="S209">
            <v>158.03393769366252</v>
          </cell>
          <cell r="T209">
            <v>719053023.148458</v>
          </cell>
          <cell r="U209">
            <v>7688679415.8246908</v>
          </cell>
          <cell r="V209">
            <v>1</v>
          </cell>
          <cell r="W209">
            <v>1</v>
          </cell>
          <cell r="X209">
            <v>2</v>
          </cell>
          <cell r="Y209">
            <v>3</v>
          </cell>
          <cell r="Z209">
            <v>4</v>
          </cell>
          <cell r="AA209">
            <v>2</v>
          </cell>
          <cell r="AB209">
            <v>3</v>
          </cell>
          <cell r="AC209">
            <v>4</v>
          </cell>
          <cell r="AD209">
            <v>4</v>
          </cell>
          <cell r="AE209">
            <v>4</v>
          </cell>
          <cell r="AF209">
            <v>1</v>
          </cell>
          <cell r="AG209">
            <v>1</v>
          </cell>
          <cell r="AH209">
            <v>1</v>
          </cell>
          <cell r="AI209">
            <v>1</v>
          </cell>
          <cell r="AJ209">
            <v>1</v>
          </cell>
          <cell r="AK209">
            <v>84.956196288244954</v>
          </cell>
          <cell r="AO209" t="str">
            <v>a</v>
          </cell>
          <cell r="AP209">
            <v>0.21</v>
          </cell>
          <cell r="AQ209">
            <v>0.3221461020488513</v>
          </cell>
          <cell r="AR209">
            <v>0.56471439624776387</v>
          </cell>
          <cell r="AS209">
            <v>0.97226207164162093</v>
          </cell>
          <cell r="AT209">
            <v>6374.7993896747803</v>
          </cell>
          <cell r="AU209">
            <v>5.2651719168415951</v>
          </cell>
          <cell r="AV209">
            <v>2.5391998336168942</v>
          </cell>
          <cell r="AW209">
            <v>49029523079.121559</v>
          </cell>
          <cell r="AX209">
            <v>1</v>
          </cell>
          <cell r="AY209">
            <v>2679056.9113843031</v>
          </cell>
          <cell r="AZ209">
            <v>0.13927600849437236</v>
          </cell>
          <cell r="BA209" t="str">
            <v>HF SHS 400 x 16</v>
          </cell>
        </row>
        <row r="210">
          <cell r="A210" t="str">
            <v>HF SHS 400 x 16</v>
          </cell>
          <cell r="B210">
            <v>8380.1161347445559</v>
          </cell>
          <cell r="C210">
            <v>400</v>
          </cell>
          <cell r="D210">
            <v>400</v>
          </cell>
          <cell r="E210">
            <v>16</v>
          </cell>
          <cell r="G210" t="str">
            <v/>
          </cell>
          <cell r="H210">
            <v>190.76528074581756</v>
          </cell>
          <cell r="I210">
            <v>194.41047719318985</v>
          </cell>
          <cell r="J210">
            <v>24301.309649148734</v>
          </cell>
          <cell r="K210">
            <v>1558.79644737231</v>
          </cell>
          <cell r="L210">
            <v>593361176.56265247</v>
          </cell>
          <cell r="M210">
            <v>2966805.8828132623</v>
          </cell>
          <cell r="N210">
            <v>3484403.1466713957</v>
          </cell>
          <cell r="O210">
            <v>156.25888604455733</v>
          </cell>
          <cell r="P210">
            <v>593361176.56265247</v>
          </cell>
          <cell r="Q210">
            <v>2966805.8828132623</v>
          </cell>
          <cell r="R210">
            <v>3484403.1466713957</v>
          </cell>
          <cell r="S210">
            <v>156.25888604455733</v>
          </cell>
          <cell r="T210">
            <v>936911070.20161903</v>
          </cell>
          <cell r="U210">
            <v>16466147772.1087</v>
          </cell>
          <cell r="V210">
            <v>1</v>
          </cell>
          <cell r="W210">
            <v>1</v>
          </cell>
          <cell r="X210">
            <v>1</v>
          </cell>
          <cell r="Y210">
            <v>1</v>
          </cell>
          <cell r="Z210">
            <v>1</v>
          </cell>
          <cell r="AA210">
            <v>1</v>
          </cell>
          <cell r="AB210">
            <v>1</v>
          </cell>
          <cell r="AC210">
            <v>1</v>
          </cell>
          <cell r="AD210">
            <v>2</v>
          </cell>
          <cell r="AE210">
            <v>2</v>
          </cell>
          <cell r="AF210">
            <v>1</v>
          </cell>
          <cell r="AG210">
            <v>1</v>
          </cell>
          <cell r="AH210">
            <v>1</v>
          </cell>
          <cell r="AI210">
            <v>1</v>
          </cell>
          <cell r="AJ210">
            <v>1</v>
          </cell>
          <cell r="AK210">
            <v>64.144544877519152</v>
          </cell>
          <cell r="AO210" t="str">
            <v>a</v>
          </cell>
          <cell r="AP210">
            <v>0.21</v>
          </cell>
          <cell r="AQ210">
            <v>0.32580558013787059</v>
          </cell>
          <cell r="AR210">
            <v>0.5662842239389636</v>
          </cell>
          <cell r="AS210">
            <v>0.97138636903749431</v>
          </cell>
          <cell r="AT210">
            <v>8380.1161347445559</v>
          </cell>
          <cell r="AU210">
            <v>6.7501582887072242</v>
          </cell>
          <cell r="AV210">
            <v>2.540186369606293</v>
          </cell>
          <cell r="AW210">
            <v>63500462082.895393</v>
          </cell>
          <cell r="AX210">
            <v>1</v>
          </cell>
          <cell r="AY210">
            <v>3484403.1466713957</v>
          </cell>
          <cell r="AZ210">
            <v>0.13956931029453754</v>
          </cell>
          <cell r="BA210" t="str">
            <v>HF SHS 400 x 20</v>
          </cell>
        </row>
        <row r="211">
          <cell r="A211" t="str">
            <v>HF SHS 400 x 20</v>
          </cell>
          <cell r="B211">
            <v>10325.558936990172</v>
          </cell>
          <cell r="C211">
            <v>400</v>
          </cell>
          <cell r="D211">
            <v>400</v>
          </cell>
          <cell r="E211">
            <v>20</v>
          </cell>
          <cell r="G211" t="str">
            <v/>
          </cell>
          <cell r="H211">
            <v>235.27075116533996</v>
          </cell>
          <cell r="I211">
            <v>239.76637061435918</v>
          </cell>
          <cell r="J211">
            <v>29970.796326794898</v>
          </cell>
          <cell r="K211">
            <v>1548.4955592153876</v>
          </cell>
          <cell r="L211">
            <v>715148519.53347683</v>
          </cell>
          <cell r="M211">
            <v>3575742.597667384</v>
          </cell>
          <cell r="N211">
            <v>4246935.0795028247</v>
          </cell>
          <cell r="O211">
            <v>154.47171945433368</v>
          </cell>
          <cell r="P211">
            <v>715148519.53347683</v>
          </cell>
          <cell r="Q211">
            <v>3575742.597667384</v>
          </cell>
          <cell r="R211">
            <v>4246935.0795028247</v>
          </cell>
          <cell r="S211">
            <v>154.47171945433368</v>
          </cell>
          <cell r="T211">
            <v>1143807764.92293</v>
          </cell>
          <cell r="U211">
            <v>28945042057.641399</v>
          </cell>
          <cell r="V211">
            <v>1</v>
          </cell>
          <cell r="W211">
            <v>1</v>
          </cell>
          <cell r="X211">
            <v>1</v>
          </cell>
          <cell r="Y211">
            <v>1</v>
          </cell>
          <cell r="Z211">
            <v>1</v>
          </cell>
          <cell r="AA211">
            <v>1</v>
          </cell>
          <cell r="AB211">
            <v>1</v>
          </cell>
          <cell r="AC211">
            <v>1</v>
          </cell>
          <cell r="AD211">
            <v>1</v>
          </cell>
          <cell r="AE211">
            <v>1</v>
          </cell>
          <cell r="AF211">
            <v>1</v>
          </cell>
          <cell r="AG211">
            <v>1</v>
          </cell>
          <cell r="AH211">
            <v>1</v>
          </cell>
          <cell r="AI211">
            <v>1</v>
          </cell>
          <cell r="AJ211">
            <v>1</v>
          </cell>
          <cell r="AK211">
            <v>51.666813998898675</v>
          </cell>
          <cell r="AO211" t="str">
            <v>a</v>
          </cell>
          <cell r="AP211">
            <v>0.21</v>
          </cell>
          <cell r="AQ211">
            <v>0.32957500051972222</v>
          </cell>
          <cell r="AR211">
            <v>0.56791521553835822</v>
          </cell>
          <cell r="AS211">
            <v>0.97048077053075954</v>
          </cell>
          <cell r="AT211">
            <v>10325.558936990172</v>
          </cell>
          <cell r="AU211">
            <v>8.0998636864675859</v>
          </cell>
          <cell r="AV211">
            <v>2.5410849740666781</v>
          </cell>
          <cell r="AW211">
            <v>77054212418.930832</v>
          </cell>
          <cell r="AX211">
            <v>1</v>
          </cell>
          <cell r="AY211">
            <v>4246935.0795028247</v>
          </cell>
          <cell r="AZ211">
            <v>0.13987941093647757</v>
          </cell>
          <cell r="BA211" t="str">
            <v>Geen passend profiel</v>
          </cell>
        </row>
        <row r="212">
          <cell r="A212" t="str">
            <v xml:space="preserve"> </v>
          </cell>
          <cell r="B212">
            <v>0</v>
          </cell>
          <cell r="AQ212" t="str">
            <v xml:space="preserve"> </v>
          </cell>
          <cell r="AT212" t="str">
            <v xml:space="preserve"> </v>
          </cell>
          <cell r="BA212" t="str">
            <v>IPE 80</v>
          </cell>
        </row>
        <row r="213">
          <cell r="A213" t="str">
            <v>IPE 80</v>
          </cell>
          <cell r="B213">
            <v>10.863799431391273</v>
          </cell>
          <cell r="C213">
            <v>80</v>
          </cell>
          <cell r="D213">
            <v>46</v>
          </cell>
          <cell r="E213">
            <v>3.8</v>
          </cell>
          <cell r="F213">
            <v>5.2</v>
          </cell>
          <cell r="G213">
            <v>5</v>
          </cell>
          <cell r="H213">
            <v>6.000070441733004</v>
          </cell>
          <cell r="I213">
            <v>6.1147214692820411</v>
          </cell>
          <cell r="J213">
            <v>764.34018366025521</v>
          </cell>
          <cell r="K213">
            <v>0.32781592653589792</v>
          </cell>
          <cell r="L213">
            <v>801376.6927121965</v>
          </cell>
          <cell r="M213">
            <v>20034.417317804913</v>
          </cell>
          <cell r="N213">
            <v>23216.958806408937</v>
          </cell>
          <cell r="O213">
            <v>32.379863039565706</v>
          </cell>
          <cell r="P213">
            <v>84890.303091941343</v>
          </cell>
          <cell r="Q213">
            <v>3690.8827431278846</v>
          </cell>
          <cell r="R213">
            <v>5817.5979339224277</v>
          </cell>
          <cell r="S213">
            <v>10.53866733957755</v>
          </cell>
          <cell r="T213">
            <v>6727.1257904959602</v>
          </cell>
          <cell r="U213">
            <v>115139406.774572</v>
          </cell>
          <cell r="V213">
            <v>1</v>
          </cell>
          <cell r="W213">
            <v>1</v>
          </cell>
          <cell r="X213">
            <v>1</v>
          </cell>
          <cell r="Y213">
            <v>1</v>
          </cell>
          <cell r="Z213">
            <v>1</v>
          </cell>
          <cell r="AA213">
            <v>1</v>
          </cell>
          <cell r="AB213">
            <v>1</v>
          </cell>
          <cell r="AC213">
            <v>1</v>
          </cell>
          <cell r="AD213">
            <v>1</v>
          </cell>
          <cell r="AE213">
            <v>1</v>
          </cell>
          <cell r="AF213">
            <v>1</v>
          </cell>
          <cell r="AG213">
            <v>1</v>
          </cell>
          <cell r="AH213">
            <v>1</v>
          </cell>
          <cell r="AI213">
            <v>1</v>
          </cell>
          <cell r="AJ213">
            <v>1</v>
          </cell>
          <cell r="AK213">
            <v>428.88746862170763</v>
          </cell>
          <cell r="AL213">
            <v>368.70484184979534</v>
          </cell>
          <cell r="AM213">
            <v>329.69612927221493</v>
          </cell>
          <cell r="AN213">
            <v>269.51350250030271</v>
          </cell>
          <cell r="AO213" t="str">
            <v>b</v>
          </cell>
          <cell r="AP213">
            <v>0.34</v>
          </cell>
          <cell r="AQ213">
            <v>4.8307831890901278</v>
          </cell>
          <cell r="AR213">
            <v>12.955466252143214</v>
          </cell>
          <cell r="AS213">
            <v>4.0037476209695867E-2</v>
          </cell>
          <cell r="AT213">
            <v>10.863799431391273</v>
          </cell>
          <cell r="AU213">
            <v>210.65140366966907</v>
          </cell>
          <cell r="AV213">
            <v>2.6967939186626326</v>
          </cell>
          <cell r="AW213">
            <v>2160698.3090608758</v>
          </cell>
          <cell r="AX213">
            <v>1</v>
          </cell>
          <cell r="AY213">
            <v>23216.958806408937</v>
          </cell>
          <cell r="AZ213">
            <v>1.9530788448779508</v>
          </cell>
          <cell r="BA213" t="str">
            <v>IPE 100</v>
          </cell>
        </row>
        <row r="214">
          <cell r="A214" t="str">
            <v>IPE 100</v>
          </cell>
          <cell r="B214">
            <v>20.123902737598055</v>
          </cell>
          <cell r="C214">
            <v>100</v>
          </cell>
          <cell r="D214">
            <v>55</v>
          </cell>
          <cell r="E214">
            <v>4.0999999999999996</v>
          </cell>
          <cell r="F214">
            <v>5.7</v>
          </cell>
          <cell r="G214">
            <v>7</v>
          </cell>
          <cell r="H214">
            <v>8.1037273857966863</v>
          </cell>
          <cell r="I214">
            <v>8.2585756797928003</v>
          </cell>
          <cell r="J214">
            <v>1032.3219599741001</v>
          </cell>
          <cell r="K214">
            <v>0.39978229715025715</v>
          </cell>
          <cell r="L214">
            <v>1710121.2924353825</v>
          </cell>
          <cell r="M214">
            <v>34202.425848707651</v>
          </cell>
          <cell r="N214">
            <v>39406.836773700605</v>
          </cell>
          <cell r="O214">
            <v>40.701074457735935</v>
          </cell>
          <cell r="P214">
            <v>159186.82206979481</v>
          </cell>
          <cell r="Q214">
            <v>5788.6117116289024</v>
          </cell>
          <cell r="R214">
            <v>9145.5855710989399</v>
          </cell>
          <cell r="S214">
            <v>12.417837530354927</v>
          </cell>
          <cell r="T214">
            <v>11533.9659326781</v>
          </cell>
          <cell r="U214">
            <v>342103145.071266</v>
          </cell>
          <cell r="V214">
            <v>1</v>
          </cell>
          <cell r="W214">
            <v>1</v>
          </cell>
          <cell r="X214">
            <v>1</v>
          </cell>
          <cell r="Y214">
            <v>1</v>
          </cell>
          <cell r="Z214">
            <v>1</v>
          </cell>
          <cell r="AA214">
            <v>1</v>
          </cell>
          <cell r="AB214">
            <v>1</v>
          </cell>
          <cell r="AC214">
            <v>1</v>
          </cell>
          <cell r="AD214">
            <v>1</v>
          </cell>
          <cell r="AE214">
            <v>1</v>
          </cell>
          <cell r="AF214">
            <v>1</v>
          </cell>
          <cell r="AG214">
            <v>1</v>
          </cell>
          <cell r="AH214">
            <v>1</v>
          </cell>
          <cell r="AI214">
            <v>1</v>
          </cell>
          <cell r="AJ214">
            <v>1</v>
          </cell>
          <cell r="AK214">
            <v>387.26512914661549</v>
          </cell>
          <cell r="AL214">
            <v>333.98717698392016</v>
          </cell>
          <cell r="AM214">
            <v>300.2939121897374</v>
          </cell>
          <cell r="AN214">
            <v>247.01596002704204</v>
          </cell>
          <cell r="AO214" t="str">
            <v>b</v>
          </cell>
          <cell r="AP214">
            <v>0.34</v>
          </cell>
          <cell r="AQ214">
            <v>4.0997490017885019</v>
          </cell>
          <cell r="AR214">
            <v>9.5669282691369553</v>
          </cell>
          <cell r="AS214">
            <v>5.4912180659691827E-2</v>
          </cell>
          <cell r="AT214">
            <v>20.123902737598055</v>
          </cell>
          <cell r="AU214">
            <v>277.30413091425805</v>
          </cell>
          <cell r="AV214">
            <v>2.7569718100995133</v>
          </cell>
          <cell r="AW214">
            <v>3960753.0883798464</v>
          </cell>
          <cell r="AX214">
            <v>1</v>
          </cell>
          <cell r="AY214">
            <v>39406.836773700605</v>
          </cell>
          <cell r="AZ214">
            <v>1.8793647606091903</v>
          </cell>
          <cell r="BA214" t="str">
            <v>IPE 120</v>
          </cell>
        </row>
        <row r="215">
          <cell r="A215" t="str">
            <v>IPE 120</v>
          </cell>
          <cell r="B215">
            <v>34.501944971634174</v>
          </cell>
          <cell r="C215">
            <v>120</v>
          </cell>
          <cell r="D215">
            <v>64</v>
          </cell>
          <cell r="E215">
            <v>4.4000000000000004</v>
          </cell>
          <cell r="F215">
            <v>6.3</v>
          </cell>
          <cell r="G215">
            <v>7</v>
          </cell>
          <cell r="H215">
            <v>10.370022385796686</v>
          </cell>
          <cell r="I215">
            <v>10.568175679792802</v>
          </cell>
          <cell r="J215">
            <v>1321.0219599741001</v>
          </cell>
          <cell r="K215">
            <v>0.47518229715025712</v>
          </cell>
          <cell r="L215">
            <v>3177533.8876975956</v>
          </cell>
          <cell r="M215">
            <v>52958.898128293258</v>
          </cell>
          <cell r="N215">
            <v>60725.036197457142</v>
          </cell>
          <cell r="O215">
            <v>49.04447352228263</v>
          </cell>
          <cell r="P215">
            <v>276681.84676855715</v>
          </cell>
          <cell r="Q215">
            <v>8646.307711517411</v>
          </cell>
          <cell r="R215">
            <v>13580.519365095055</v>
          </cell>
          <cell r="S215">
            <v>14.472225280989763</v>
          </cell>
          <cell r="T215">
            <v>16890.2388405567</v>
          </cell>
          <cell r="U215">
            <v>871959883.40680695</v>
          </cell>
          <cell r="V215">
            <v>1</v>
          </cell>
          <cell r="W215">
            <v>1</v>
          </cell>
          <cell r="X215">
            <v>1</v>
          </cell>
          <cell r="Y215">
            <v>1</v>
          </cell>
          <cell r="Z215">
            <v>1</v>
          </cell>
          <cell r="AA215">
            <v>1</v>
          </cell>
          <cell r="AB215">
            <v>1</v>
          </cell>
          <cell r="AC215">
            <v>1</v>
          </cell>
          <cell r="AD215">
            <v>2</v>
          </cell>
          <cell r="AE215">
            <v>2</v>
          </cell>
          <cell r="AF215">
            <v>1</v>
          </cell>
          <cell r="AG215">
            <v>1</v>
          </cell>
          <cell r="AH215">
            <v>1</v>
          </cell>
          <cell r="AI215">
            <v>1</v>
          </cell>
          <cell r="AJ215">
            <v>1</v>
          </cell>
          <cell r="AK215">
            <v>359.70809838738296</v>
          </cell>
          <cell r="AL215">
            <v>311.26075841942759</v>
          </cell>
          <cell r="AM215">
            <v>278.57220481574359</v>
          </cell>
          <cell r="AN215">
            <v>230.12486484778816</v>
          </cell>
          <cell r="AO215" t="str">
            <v>b</v>
          </cell>
          <cell r="AP215">
            <v>0.34</v>
          </cell>
          <cell r="AQ215">
            <v>3.5177739449867551</v>
          </cell>
          <cell r="AR215">
            <v>7.2513883346615877</v>
          </cell>
          <cell r="AS215">
            <v>7.3570750774491642E-2</v>
          </cell>
          <cell r="AT215">
            <v>34.501944971634174</v>
          </cell>
          <cell r="AU215">
            <v>365.84531244627914</v>
          </cell>
          <cell r="AV215">
            <v>2.8435543117719937</v>
          </cell>
          <cell r="AW215">
            <v>6517369.0140578281</v>
          </cell>
          <cell r="AX215">
            <v>1</v>
          </cell>
          <cell r="AY215">
            <v>60725.036197457142</v>
          </cell>
          <cell r="AZ215">
            <v>1.8187035393017494</v>
          </cell>
          <cell r="BA215" t="str">
            <v>IPE 140</v>
          </cell>
        </row>
        <row r="216">
          <cell r="A216" t="str">
            <v>IPE 140</v>
          </cell>
          <cell r="B216">
            <v>55.224205089472491</v>
          </cell>
          <cell r="C216">
            <v>140</v>
          </cell>
          <cell r="D216">
            <v>73</v>
          </cell>
          <cell r="E216">
            <v>4.7</v>
          </cell>
          <cell r="F216">
            <v>6.9</v>
          </cell>
          <cell r="G216">
            <v>7</v>
          </cell>
          <cell r="H216">
            <v>12.894425385796685</v>
          </cell>
          <cell r="I216">
            <v>13.140815679792802</v>
          </cell>
          <cell r="J216">
            <v>1642.6019599741001</v>
          </cell>
          <cell r="K216">
            <v>0.55058229715025708</v>
          </cell>
          <cell r="L216">
            <v>5412240.4365264364</v>
          </cell>
          <cell r="M216">
            <v>77317.72052180623</v>
          </cell>
          <cell r="N216">
            <v>88344.379621213695</v>
          </cell>
          <cell r="O216">
            <v>57.4013851554014</v>
          </cell>
          <cell r="P216">
            <v>449178.10925551853</v>
          </cell>
          <cell r="Q216">
            <v>12306.249568644344</v>
          </cell>
          <cell r="R216">
            <v>19246.60215909117</v>
          </cell>
          <cell r="S216">
            <v>16.536482020224877</v>
          </cell>
          <cell r="T216">
            <v>24013.0219027161</v>
          </cell>
          <cell r="U216">
            <v>1950604611.9844201</v>
          </cell>
          <cell r="V216">
            <v>1</v>
          </cell>
          <cell r="W216">
            <v>1</v>
          </cell>
          <cell r="X216">
            <v>1</v>
          </cell>
          <cell r="Y216">
            <v>1</v>
          </cell>
          <cell r="Z216">
            <v>2</v>
          </cell>
          <cell r="AA216">
            <v>1</v>
          </cell>
          <cell r="AB216">
            <v>1</v>
          </cell>
          <cell r="AC216">
            <v>2</v>
          </cell>
          <cell r="AD216">
            <v>2</v>
          </cell>
          <cell r="AE216">
            <v>3</v>
          </cell>
          <cell r="AF216">
            <v>1</v>
          </cell>
          <cell r="AG216">
            <v>1</v>
          </cell>
          <cell r="AH216">
            <v>1</v>
          </cell>
          <cell r="AI216">
            <v>1</v>
          </cell>
          <cell r="AJ216">
            <v>1</v>
          </cell>
          <cell r="AK216">
            <v>335.18911493259054</v>
          </cell>
          <cell r="AL216">
            <v>290.74742925412522</v>
          </cell>
          <cell r="AM216">
            <v>259.34463149350984</v>
          </cell>
          <cell r="AN216">
            <v>214.90294581504455</v>
          </cell>
          <cell r="AO216" t="str">
            <v>b</v>
          </cell>
          <cell r="AP216">
            <v>0.34</v>
          </cell>
          <cell r="AQ216">
            <v>3.0786485878422702</v>
          </cell>
          <cell r="AR216">
            <v>5.7284088236447888</v>
          </cell>
          <cell r="AS216">
            <v>9.470410049891724E-2</v>
          </cell>
          <cell r="AT216">
            <v>55.224205089472491</v>
          </cell>
          <cell r="AU216">
            <v>458.91087850683829</v>
          </cell>
          <cell r="AV216">
            <v>2.9424808330987782</v>
          </cell>
          <cell r="AW216">
            <v>10245871.337633751</v>
          </cell>
          <cell r="AX216">
            <v>1</v>
          </cell>
          <cell r="AY216">
            <v>88344.379621213695</v>
          </cell>
          <cell r="AZ216">
            <v>1.749561407255473</v>
          </cell>
          <cell r="BA216" t="str">
            <v>IPE 160</v>
          </cell>
        </row>
        <row r="217">
          <cell r="A217" t="str">
            <v>IPE 160</v>
          </cell>
          <cell r="B217">
            <v>82.860598340723698</v>
          </cell>
          <cell r="C217">
            <v>160</v>
          </cell>
          <cell r="D217">
            <v>82</v>
          </cell>
          <cell r="E217">
            <v>5</v>
          </cell>
          <cell r="F217">
            <v>7.4</v>
          </cell>
          <cell r="G217">
            <v>9</v>
          </cell>
          <cell r="H217">
            <v>15.771678311214931</v>
          </cell>
          <cell r="I217">
            <v>16.073047960473815</v>
          </cell>
          <cell r="J217">
            <v>2009.130995059227</v>
          </cell>
          <cell r="K217">
            <v>0.62254866776461626</v>
          </cell>
          <cell r="L217">
            <v>8692929.2617580555</v>
          </cell>
          <cell r="M217">
            <v>108661.61577197569</v>
          </cell>
          <cell r="N217">
            <v>123859.65128576681</v>
          </cell>
          <cell r="O217">
            <v>65.777739717202493</v>
          </cell>
          <cell r="P217">
            <v>683145.51007986546</v>
          </cell>
          <cell r="Q217">
            <v>16662.085611704035</v>
          </cell>
          <cell r="R217">
            <v>26099.906443181113</v>
          </cell>
          <cell r="S217">
            <v>18.439641883092321</v>
          </cell>
          <cell r="T217">
            <v>35310.3056457809</v>
          </cell>
          <cell r="U217">
            <v>3888651062.4926701</v>
          </cell>
          <cell r="V217">
            <v>1</v>
          </cell>
          <cell r="W217">
            <v>1</v>
          </cell>
          <cell r="X217">
            <v>1</v>
          </cell>
          <cell r="Y217">
            <v>2</v>
          </cell>
          <cell r="Z217">
            <v>2</v>
          </cell>
          <cell r="AA217">
            <v>1</v>
          </cell>
          <cell r="AB217">
            <v>1</v>
          </cell>
          <cell r="AC217">
            <v>2</v>
          </cell>
          <cell r="AD217">
            <v>3</v>
          </cell>
          <cell r="AE217">
            <v>3</v>
          </cell>
          <cell r="AF217">
            <v>1</v>
          </cell>
          <cell r="AG217">
            <v>1</v>
          </cell>
          <cell r="AH217">
            <v>1</v>
          </cell>
          <cell r="AI217">
            <v>1</v>
          </cell>
          <cell r="AJ217">
            <v>1</v>
          </cell>
          <cell r="AK217">
            <v>309.85967032292194</v>
          </cell>
          <cell r="AL217">
            <v>269.04600501107774</v>
          </cell>
          <cell r="AM217">
            <v>240.90017086503224</v>
          </cell>
          <cell r="AN217">
            <v>200.08650555318795</v>
          </cell>
          <cell r="AO217" t="str">
            <v>b</v>
          </cell>
          <cell r="AP217">
            <v>0.34</v>
          </cell>
          <cell r="AQ217">
            <v>2.7609005284492443</v>
          </cell>
          <cell r="AR217">
            <v>4.7466389538320293</v>
          </cell>
          <cell r="AS217">
            <v>0.11617467290338228</v>
          </cell>
          <cell r="AT217">
            <v>82.860598340723698</v>
          </cell>
          <cell r="AU217">
            <v>534.33778623986075</v>
          </cell>
          <cell r="AV217">
            <v>3.0283833797417197</v>
          </cell>
          <cell r="AW217">
            <v>15769602.89094338</v>
          </cell>
          <cell r="AX217">
            <v>1</v>
          </cell>
          <cell r="AY217">
            <v>123859.65128576681</v>
          </cell>
          <cell r="AZ217">
            <v>1.6698164089487202</v>
          </cell>
          <cell r="BA217" t="str">
            <v>IPE 180</v>
          </cell>
        </row>
        <row r="218">
          <cell r="A218" t="str">
            <v>IPE 180</v>
          </cell>
          <cell r="B218">
            <v>120.45107419998645</v>
          </cell>
          <cell r="C218">
            <v>180</v>
          </cell>
          <cell r="D218">
            <v>91</v>
          </cell>
          <cell r="E218">
            <v>5.3</v>
          </cell>
          <cell r="F218">
            <v>8</v>
          </cell>
          <cell r="G218">
            <v>9</v>
          </cell>
          <cell r="H218">
            <v>18.798638311214926</v>
          </cell>
          <cell r="I218">
            <v>19.157847960473813</v>
          </cell>
          <cell r="J218">
            <v>2394.7309950592266</v>
          </cell>
          <cell r="K218">
            <v>0.69794866776461628</v>
          </cell>
          <cell r="L218">
            <v>13169589.941987235</v>
          </cell>
          <cell r="M218">
            <v>146328.7771331915</v>
          </cell>
          <cell r="N218">
            <v>166414.96263932355</v>
          </cell>
          <cell r="O218">
            <v>74.157957320947602</v>
          </cell>
          <cell r="P218">
            <v>1008504.1087935419</v>
          </cell>
          <cell r="Q218">
            <v>22164.925467989931</v>
          </cell>
          <cell r="R218">
            <v>34599.726092439989</v>
          </cell>
          <cell r="S218">
            <v>20.521564563746711</v>
          </cell>
          <cell r="T218">
            <v>47237.725762641108</v>
          </cell>
          <cell r="U218">
            <v>7321753075.0675602</v>
          </cell>
          <cell r="V218">
            <v>1</v>
          </cell>
          <cell r="W218">
            <v>1</v>
          </cell>
          <cell r="X218">
            <v>2</v>
          </cell>
          <cell r="Y218">
            <v>2</v>
          </cell>
          <cell r="Z218">
            <v>3</v>
          </cell>
          <cell r="AA218">
            <v>1</v>
          </cell>
          <cell r="AB218">
            <v>2</v>
          </cell>
          <cell r="AC218">
            <v>3</v>
          </cell>
          <cell r="AD218">
            <v>4</v>
          </cell>
          <cell r="AE218">
            <v>4</v>
          </cell>
          <cell r="AF218">
            <v>1</v>
          </cell>
          <cell r="AG218">
            <v>1</v>
          </cell>
          <cell r="AH218">
            <v>1</v>
          </cell>
          <cell r="AI218">
            <v>1</v>
          </cell>
          <cell r="AJ218">
            <v>1</v>
          </cell>
          <cell r="AK218">
            <v>291.45180364918377</v>
          </cell>
          <cell r="AL218">
            <v>253.45171086725969</v>
          </cell>
          <cell r="AM218">
            <v>226.33022294288853</v>
          </cell>
          <cell r="AN218">
            <v>188.33013016096442</v>
          </cell>
          <cell r="AO218" t="str">
            <v>b</v>
          </cell>
          <cell r="AP218">
            <v>0.34</v>
          </cell>
          <cell r="AQ218">
            <v>2.4808058304375966</v>
          </cell>
          <cell r="AR218">
            <v>3.9649357753409782</v>
          </cell>
          <cell r="AS218">
            <v>0.14168555936486327</v>
          </cell>
          <cell r="AT218">
            <v>120.45107419998645</v>
          </cell>
          <cell r="AU218">
            <v>633.91377159046613</v>
          </cell>
          <cell r="AV218">
            <v>3.1492682620604535</v>
          </cell>
          <cell r="AW218">
            <v>23045998.970899016</v>
          </cell>
          <cell r="AX218">
            <v>1</v>
          </cell>
          <cell r="AY218">
            <v>166414.96263932355</v>
          </cell>
          <cell r="AZ218">
            <v>1.6010783809377427</v>
          </cell>
          <cell r="BA218" t="str">
            <v>IPE 200</v>
          </cell>
        </row>
        <row r="219">
          <cell r="A219" t="str">
            <v>IPE 200</v>
          </cell>
          <cell r="B219">
            <v>167.63277110498092</v>
          </cell>
          <cell r="C219">
            <v>200</v>
          </cell>
          <cell r="D219">
            <v>100</v>
          </cell>
          <cell r="E219">
            <v>5.6</v>
          </cell>
          <cell r="F219">
            <v>8.5</v>
          </cell>
          <cell r="G219">
            <v>12</v>
          </cell>
          <cell r="H219">
            <v>22.360023664382101</v>
          </cell>
          <cell r="I219">
            <v>22.787285263064561</v>
          </cell>
          <cell r="J219">
            <v>2848.4106578830701</v>
          </cell>
          <cell r="K219">
            <v>0.76819822368615498</v>
          </cell>
          <cell r="L219">
            <v>19431682.51083592</v>
          </cell>
          <cell r="M219">
            <v>194316.82510835919</v>
          </cell>
          <cell r="N219">
            <v>220638.64730170404</v>
          </cell>
          <cell r="O219">
            <v>82.595027472588967</v>
          </cell>
          <cell r="P219">
            <v>1423683.2728531647</v>
          </cell>
          <cell r="Q219">
            <v>28473.665457063293</v>
          </cell>
          <cell r="R219">
            <v>44612.157736669433</v>
          </cell>
          <cell r="S219">
            <v>22.356581138819376</v>
          </cell>
          <cell r="T219">
            <v>68483.357396329302</v>
          </cell>
          <cell r="U219">
            <v>12745785999.1719</v>
          </cell>
          <cell r="V219">
            <v>1</v>
          </cell>
          <cell r="W219">
            <v>1</v>
          </cell>
          <cell r="X219">
            <v>2</v>
          </cell>
          <cell r="Y219">
            <v>2</v>
          </cell>
          <cell r="Z219">
            <v>3</v>
          </cell>
          <cell r="AA219">
            <v>2</v>
          </cell>
          <cell r="AB219">
            <v>2</v>
          </cell>
          <cell r="AC219">
            <v>3</v>
          </cell>
          <cell r="AD219">
            <v>4</v>
          </cell>
          <cell r="AE219">
            <v>4</v>
          </cell>
          <cell r="AF219">
            <v>1</v>
          </cell>
          <cell r="AG219">
            <v>1</v>
          </cell>
          <cell r="AH219">
            <v>1</v>
          </cell>
          <cell r="AI219">
            <v>1</v>
          </cell>
          <cell r="AJ219">
            <v>1</v>
          </cell>
          <cell r="AK219">
            <v>269.69363478546927</v>
          </cell>
          <cell r="AL219">
            <v>234.5863374148297</v>
          </cell>
          <cell r="AM219">
            <v>210.64378422383734</v>
          </cell>
          <cell r="AN219">
            <v>175.53648685319777</v>
          </cell>
          <cell r="AO219" t="str">
            <v>b</v>
          </cell>
          <cell r="AP219">
            <v>0.34</v>
          </cell>
          <cell r="AQ219">
            <v>2.2771825756061426</v>
          </cell>
          <cell r="AR219">
            <v>3.4459012791751569</v>
          </cell>
          <cell r="AS219">
            <v>0.16577840969709631</v>
          </cell>
          <cell r="AT219">
            <v>167.63277110498092</v>
          </cell>
          <cell r="AU219">
            <v>694.63702402215461</v>
          </cell>
          <cell r="AV219">
            <v>3.2269674030608897</v>
          </cell>
          <cell r="AW219">
            <v>33782854.823345497</v>
          </cell>
          <cell r="AX219">
            <v>1</v>
          </cell>
          <cell r="AY219">
            <v>220638.64730170404</v>
          </cell>
          <cell r="AZ219">
            <v>1.5226735234858162</v>
          </cell>
          <cell r="BA219" t="str">
            <v>IPE 220</v>
          </cell>
        </row>
        <row r="220">
          <cell r="A220" t="str">
            <v>IPE 220</v>
          </cell>
          <cell r="B220">
            <v>236.4933063718139</v>
          </cell>
          <cell r="C220">
            <v>220</v>
          </cell>
          <cell r="D220">
            <v>110</v>
          </cell>
          <cell r="E220">
            <v>5.9</v>
          </cell>
          <cell r="F220">
            <v>9.1999999999999993</v>
          </cell>
          <cell r="G220">
            <v>12</v>
          </cell>
          <cell r="H220">
            <v>26.195847664382097</v>
          </cell>
          <cell r="I220">
            <v>26.696405263064555</v>
          </cell>
          <cell r="J220">
            <v>3337.0506578830696</v>
          </cell>
          <cell r="K220">
            <v>0.84759822368615501</v>
          </cell>
          <cell r="L220">
            <v>27718387.94364794</v>
          </cell>
          <cell r="M220">
            <v>251985.34494225399</v>
          </cell>
          <cell r="N220">
            <v>285406.00242001651</v>
          </cell>
          <cell r="O220">
            <v>91.138648614810094</v>
          </cell>
          <cell r="P220">
            <v>2048861.5086139673</v>
          </cell>
          <cell r="Q220">
            <v>37252.027429344867</v>
          </cell>
          <cell r="R220">
            <v>58110.40333535189</v>
          </cell>
          <cell r="S220">
            <v>24.778493712800756</v>
          </cell>
          <cell r="T220">
            <v>89836.901121749703</v>
          </cell>
          <cell r="U220">
            <v>22309856872.265202</v>
          </cell>
          <cell r="V220">
            <v>1</v>
          </cell>
          <cell r="W220">
            <v>1</v>
          </cell>
          <cell r="X220">
            <v>2</v>
          </cell>
          <cell r="Y220">
            <v>3</v>
          </cell>
          <cell r="Z220">
            <v>4</v>
          </cell>
          <cell r="AA220">
            <v>2</v>
          </cell>
          <cell r="AB220">
            <v>3</v>
          </cell>
          <cell r="AC220">
            <v>4</v>
          </cell>
          <cell r="AD220">
            <v>4</v>
          </cell>
          <cell r="AE220">
            <v>4</v>
          </cell>
          <cell r="AF220">
            <v>1</v>
          </cell>
          <cell r="AG220">
            <v>1</v>
          </cell>
          <cell r="AH220">
            <v>1</v>
          </cell>
          <cell r="AI220">
            <v>1</v>
          </cell>
          <cell r="AJ220">
            <v>1</v>
          </cell>
          <cell r="AK220">
            <v>253.99621120041593</v>
          </cell>
          <cell r="AL220">
            <v>221.03297171822572</v>
          </cell>
          <cell r="AM220">
            <v>197.77943689314122</v>
          </cell>
          <cell r="AN220">
            <v>164.81619741095102</v>
          </cell>
          <cell r="AO220" t="str">
            <v>b</v>
          </cell>
          <cell r="AP220">
            <v>0.34</v>
          </cell>
          <cell r="AQ220">
            <v>2.0546049977664267</v>
          </cell>
          <cell r="AR220">
            <v>2.9259836980436815</v>
          </cell>
          <cell r="AS220">
            <v>0.19963087052161538</v>
          </cell>
          <cell r="AT220">
            <v>236.4933063718139</v>
          </cell>
          <cell r="AU220">
            <v>802.39487957985909</v>
          </cell>
          <cell r="AV220">
            <v>3.3718399469479068</v>
          </cell>
          <cell r="AW220">
            <v>48501278.874851339</v>
          </cell>
          <cell r="AX220">
            <v>1</v>
          </cell>
          <cell r="AY220">
            <v>285406.00242001651</v>
          </cell>
          <cell r="AZ220">
            <v>1.4453370404965185</v>
          </cell>
          <cell r="BA220" t="str">
            <v>IPE 240</v>
          </cell>
        </row>
        <row r="221">
          <cell r="A221" t="str">
            <v>IPE 240</v>
          </cell>
          <cell r="B221">
            <v>321.27456470724161</v>
          </cell>
          <cell r="C221">
            <v>240</v>
          </cell>
          <cell r="D221">
            <v>120</v>
          </cell>
          <cell r="E221">
            <v>6.2</v>
          </cell>
          <cell r="F221">
            <v>9.8000000000000007</v>
          </cell>
          <cell r="G221">
            <v>15</v>
          </cell>
          <cell r="H221">
            <v>30.706229975597029</v>
          </cell>
          <cell r="I221">
            <v>31.292973223538368</v>
          </cell>
          <cell r="J221">
            <v>3911.6216529422964</v>
          </cell>
          <cell r="K221">
            <v>0.92184777960769382</v>
          </cell>
          <cell r="L221">
            <v>38916262.363993488</v>
          </cell>
          <cell r="M221">
            <v>324302.18636661238</v>
          </cell>
          <cell r="N221">
            <v>366645.33336010663</v>
          </cell>
          <cell r="O221">
            <v>99.744082672502486</v>
          </cell>
          <cell r="P221">
            <v>2836341.6458317628</v>
          </cell>
          <cell r="Q221">
            <v>47272.360763862722</v>
          </cell>
          <cell r="R221">
            <v>73923.907918255558</v>
          </cell>
          <cell r="S221">
            <v>26.927798579148277</v>
          </cell>
          <cell r="T221">
            <v>127414.51787382401</v>
          </cell>
          <cell r="U221">
            <v>36679138597.048103</v>
          </cell>
          <cell r="V221">
            <v>1</v>
          </cell>
          <cell r="W221">
            <v>2</v>
          </cell>
          <cell r="X221">
            <v>2</v>
          </cell>
          <cell r="Y221">
            <v>3</v>
          </cell>
          <cell r="Z221">
            <v>4</v>
          </cell>
          <cell r="AA221">
            <v>2</v>
          </cell>
          <cell r="AB221">
            <v>3</v>
          </cell>
          <cell r="AC221">
            <v>4</v>
          </cell>
          <cell r="AD221">
            <v>4</v>
          </cell>
          <cell r="AE221">
            <v>4</v>
          </cell>
          <cell r="AF221">
            <v>1</v>
          </cell>
          <cell r="AG221">
            <v>1</v>
          </cell>
          <cell r="AH221">
            <v>1</v>
          </cell>
          <cell r="AI221">
            <v>1</v>
          </cell>
          <cell r="AJ221">
            <v>1</v>
          </cell>
          <cell r="AK221">
            <v>235.66895303237877</v>
          </cell>
          <cell r="AL221">
            <v>204.99113941772694</v>
          </cell>
          <cell r="AM221">
            <v>184.06688168791086</v>
          </cell>
          <cell r="AN221">
            <v>153.38906807325907</v>
          </cell>
          <cell r="AO221" t="str">
            <v>b</v>
          </cell>
          <cell r="AP221">
            <v>0.34</v>
          </cell>
          <cell r="AQ221">
            <v>1.8906119217211808</v>
          </cell>
          <cell r="AR221">
            <v>2.5746107459697289</v>
          </cell>
          <cell r="AS221">
            <v>0.23136153087364203</v>
          </cell>
          <cell r="AT221">
            <v>321.27456470724161</v>
          </cell>
          <cell r="AU221">
            <v>863.90749973196444</v>
          </cell>
          <cell r="AV221">
            <v>3.458328905384755</v>
          </cell>
          <cell r="AW221">
            <v>69703980.345479697</v>
          </cell>
          <cell r="AX221">
            <v>1</v>
          </cell>
          <cell r="AY221">
            <v>366645.33336010663</v>
          </cell>
          <cell r="AZ221">
            <v>1.3664963251066387</v>
          </cell>
          <cell r="BA221" t="str">
            <v>IPE 270</v>
          </cell>
        </row>
        <row r="222">
          <cell r="A222" t="str">
            <v>IPE 270</v>
          </cell>
          <cell r="B222">
            <v>460.8189436330992</v>
          </cell>
          <cell r="C222">
            <v>270</v>
          </cell>
          <cell r="D222">
            <v>135</v>
          </cell>
          <cell r="E222">
            <v>6.6</v>
          </cell>
          <cell r="F222">
            <v>10.199999999999999</v>
          </cell>
          <cell r="G222">
            <v>15</v>
          </cell>
          <cell r="H222">
            <v>36.066837975597025</v>
          </cell>
          <cell r="I222">
            <v>36.756013223538368</v>
          </cell>
          <cell r="J222">
            <v>4594.5016529422965</v>
          </cell>
          <cell r="K222">
            <v>1.0410477796076936</v>
          </cell>
          <cell r="L222">
            <v>57897829.396316454</v>
          </cell>
          <cell r="M222">
            <v>428872.81034308486</v>
          </cell>
          <cell r="N222">
            <v>483996.81749306415</v>
          </cell>
          <cell r="O222">
            <v>112.25661312584485</v>
          </cell>
          <cell r="P222">
            <v>4198687.8429318499</v>
          </cell>
          <cell r="Q222">
            <v>62202.782858249629</v>
          </cell>
          <cell r="R222">
            <v>96950.136248844021</v>
          </cell>
          <cell r="S222">
            <v>30.229961060795532</v>
          </cell>
          <cell r="T222">
            <v>157144.760961914</v>
          </cell>
          <cell r="U222">
            <v>69467614268.849304</v>
          </cell>
          <cell r="V222">
            <v>2</v>
          </cell>
          <cell r="W222">
            <v>2</v>
          </cell>
          <cell r="X222">
            <v>3</v>
          </cell>
          <cell r="Y222">
            <v>4</v>
          </cell>
          <cell r="Z222">
            <v>4</v>
          </cell>
          <cell r="AA222">
            <v>3</v>
          </cell>
          <cell r="AB222">
            <v>4</v>
          </cell>
          <cell r="AC222">
            <v>4</v>
          </cell>
          <cell r="AD222">
            <v>4</v>
          </cell>
          <cell r="AE222">
            <v>4</v>
          </cell>
          <cell r="AF222">
            <v>1</v>
          </cell>
          <cell r="AG222">
            <v>1</v>
          </cell>
          <cell r="AH222">
            <v>1</v>
          </cell>
          <cell r="AI222">
            <v>1</v>
          </cell>
          <cell r="AJ222">
            <v>1</v>
          </cell>
          <cell r="AK222">
            <v>226.58557080744799</v>
          </cell>
          <cell r="AL222">
            <v>197.20262349398985</v>
          </cell>
          <cell r="AM222">
            <v>176.29768388074908</v>
          </cell>
          <cell r="AN222">
            <v>146.91473656729087</v>
          </cell>
          <cell r="AO222" t="str">
            <v>b</v>
          </cell>
          <cell r="AP222">
            <v>0.34</v>
          </cell>
          <cell r="AQ222">
            <v>1.6840913859286544</v>
          </cell>
          <cell r="AR222">
            <v>2.1703774336874195</v>
          </cell>
          <cell r="AS222">
            <v>0.28252934255221301</v>
          </cell>
          <cell r="AT222">
            <v>460.8189436330992</v>
          </cell>
          <cell r="AU222">
            <v>1070.5535024135395</v>
          </cell>
          <cell r="AV222">
            <v>3.7671542855848377</v>
          </cell>
          <cell r="AW222">
            <v>102594176.52327265</v>
          </cell>
          <cell r="AX222">
            <v>1</v>
          </cell>
          <cell r="AY222">
            <v>483996.81749306415</v>
          </cell>
          <cell r="AZ222">
            <v>1.2941185859823823</v>
          </cell>
          <cell r="BA222" t="str">
            <v>IPE 300</v>
          </cell>
        </row>
        <row r="223">
          <cell r="A223" t="str">
            <v>IPE 300</v>
          </cell>
          <cell r="B223">
            <v>640.01299541588105</v>
          </cell>
          <cell r="C223">
            <v>300</v>
          </cell>
          <cell r="D223">
            <v>150</v>
          </cell>
          <cell r="E223">
            <v>7.1</v>
          </cell>
          <cell r="F223">
            <v>10.7</v>
          </cell>
          <cell r="G223">
            <v>15</v>
          </cell>
          <cell r="H223">
            <v>42.242432975597033</v>
          </cell>
          <cell r="I223">
            <v>43.04961322353838</v>
          </cell>
          <cell r="J223">
            <v>5381.2016529422972</v>
          </cell>
          <cell r="K223">
            <v>1.1600477796076936</v>
          </cell>
          <cell r="L223">
            <v>83561091.858479723</v>
          </cell>
          <cell r="M223">
            <v>557073.94572319812</v>
          </cell>
          <cell r="N223">
            <v>628355.88646072743</v>
          </cell>
          <cell r="O223">
            <v>124.6127325800165</v>
          </cell>
          <cell r="P223">
            <v>6037784.2439929144</v>
          </cell>
          <cell r="Q223">
            <v>80503.789919905525</v>
          </cell>
          <cell r="R223">
            <v>125218.8341620796</v>
          </cell>
          <cell r="S223">
            <v>33.496479236901557</v>
          </cell>
          <cell r="T223">
            <v>197583.59024472299</v>
          </cell>
          <cell r="U223">
            <v>124253980120.597</v>
          </cell>
          <cell r="V223">
            <v>2</v>
          </cell>
          <cell r="W223">
            <v>2</v>
          </cell>
          <cell r="X223">
            <v>4</v>
          </cell>
          <cell r="Y223">
            <v>4</v>
          </cell>
          <cell r="Z223">
            <v>4</v>
          </cell>
          <cell r="AA223">
            <v>3</v>
          </cell>
          <cell r="AB223">
            <v>4</v>
          </cell>
          <cell r="AC223">
            <v>4</v>
          </cell>
          <cell r="AD223">
            <v>4</v>
          </cell>
          <cell r="AE223">
            <v>4</v>
          </cell>
          <cell r="AF223">
            <v>1</v>
          </cell>
          <cell r="AG223">
            <v>1</v>
          </cell>
          <cell r="AH223">
            <v>1</v>
          </cell>
          <cell r="AI223">
            <v>1</v>
          </cell>
          <cell r="AJ223">
            <v>1</v>
          </cell>
          <cell r="AK223">
            <v>215.57411418942283</v>
          </cell>
          <cell r="AL223">
            <v>187.69929929227362</v>
          </cell>
          <cell r="AM223">
            <v>167.24888938289536</v>
          </cell>
          <cell r="AN223">
            <v>139.37407448574615</v>
          </cell>
          <cell r="AO223" t="str">
            <v>b</v>
          </cell>
          <cell r="AP223">
            <v>0.34</v>
          </cell>
          <cell r="AQ223">
            <v>1.5198617341060472</v>
          </cell>
          <cell r="AR223">
            <v>1.8793663401979486</v>
          </cell>
          <cell r="AS223">
            <v>0.33502805218756249</v>
          </cell>
          <cell r="AT223">
            <v>640.01299541588105</v>
          </cell>
          <cell r="AU223">
            <v>1276.8705079283832</v>
          </cell>
          <cell r="AV223">
            <v>4.100068778802358</v>
          </cell>
          <cell r="AW223">
            <v>150143981.67533895</v>
          </cell>
          <cell r="AX223">
            <v>1</v>
          </cell>
          <cell r="AY223">
            <v>628355.88646072743</v>
          </cell>
          <cell r="AZ223">
            <v>1.2188859082149561</v>
          </cell>
          <cell r="BA223" t="str">
            <v>IPE 330</v>
          </cell>
        </row>
        <row r="224">
          <cell r="A224" t="str">
            <v>IPE 330</v>
          </cell>
          <cell r="B224">
            <v>816.37306312667374</v>
          </cell>
          <cell r="C224">
            <v>330</v>
          </cell>
          <cell r="D224">
            <v>160</v>
          </cell>
          <cell r="E224">
            <v>7.5</v>
          </cell>
          <cell r="F224">
            <v>11.5</v>
          </cell>
          <cell r="G224">
            <v>18</v>
          </cell>
          <cell r="H224">
            <v>49.145898244859723</v>
          </cell>
          <cell r="I224">
            <v>50.08499184189526</v>
          </cell>
          <cell r="J224">
            <v>6260.6239802369073</v>
          </cell>
          <cell r="K224">
            <v>1.2540973355292326</v>
          </cell>
          <cell r="L224">
            <v>117669047.3922105</v>
          </cell>
          <cell r="M224">
            <v>713145.74177097285</v>
          </cell>
          <cell r="N224">
            <v>804330.67432210094</v>
          </cell>
          <cell r="O224">
            <v>137.09521866620102</v>
          </cell>
          <cell r="P224">
            <v>7881421.7032166766</v>
          </cell>
          <cell r="Q224">
            <v>98517.77129020846</v>
          </cell>
          <cell r="R224">
            <v>153678.38407015274</v>
          </cell>
          <cell r="S224">
            <v>35.480805642629029</v>
          </cell>
          <cell r="T224">
            <v>275995.50349294499</v>
          </cell>
          <cell r="U224">
            <v>196083826723.95099</v>
          </cell>
          <cell r="V224">
            <v>2</v>
          </cell>
          <cell r="W224">
            <v>3</v>
          </cell>
          <cell r="X224">
            <v>4</v>
          </cell>
          <cell r="Y224">
            <v>4</v>
          </cell>
          <cell r="Z224">
            <v>4</v>
          </cell>
          <cell r="AA224">
            <v>4</v>
          </cell>
          <cell r="AB224">
            <v>4</v>
          </cell>
          <cell r="AC224">
            <v>4</v>
          </cell>
          <cell r="AD224">
            <v>4</v>
          </cell>
          <cell r="AE224">
            <v>4</v>
          </cell>
          <cell r="AF224">
            <v>1</v>
          </cell>
          <cell r="AG224">
            <v>1</v>
          </cell>
          <cell r="AH224">
            <v>1</v>
          </cell>
          <cell r="AI224">
            <v>1</v>
          </cell>
          <cell r="AJ224">
            <v>1</v>
          </cell>
          <cell r="AK224">
            <v>200.31507074823179</v>
          </cell>
          <cell r="AL224">
            <v>174.75851272700635</v>
          </cell>
          <cell r="AM224">
            <v>156.53391788000596</v>
          </cell>
          <cell r="AN224">
            <v>130.97735985878049</v>
          </cell>
          <cell r="AO224" t="str">
            <v>b</v>
          </cell>
          <cell r="AP224">
            <v>0.34</v>
          </cell>
          <cell r="AQ224">
            <v>1.4348607957841206</v>
          </cell>
          <cell r="AR224">
            <v>1.7393390869224206</v>
          </cell>
          <cell r="AS224">
            <v>0.36731840765426743</v>
          </cell>
          <cell r="AT224">
            <v>816.37306312667374</v>
          </cell>
          <cell r="AU224">
            <v>1357.1786578329798</v>
          </cell>
          <cell r="AV224">
            <v>4.2353769667535897</v>
          </cell>
          <cell r="AW224">
            <v>209434349.40894988</v>
          </cell>
          <cell r="AX224">
            <v>1</v>
          </cell>
          <cell r="AY224">
            <v>804330.67432210094</v>
          </cell>
          <cell r="AZ224">
            <v>1.1676361607325987</v>
          </cell>
          <cell r="BA224" t="str">
            <v>IPE 360</v>
          </cell>
        </row>
        <row r="225">
          <cell r="A225" t="str">
            <v>IPE 360</v>
          </cell>
          <cell r="B225">
            <v>1048.8513589126323</v>
          </cell>
          <cell r="C225">
            <v>360</v>
          </cell>
          <cell r="D225">
            <v>170</v>
          </cell>
          <cell r="E225">
            <v>8</v>
          </cell>
          <cell r="F225">
            <v>12.7</v>
          </cell>
          <cell r="G225">
            <v>18</v>
          </cell>
          <cell r="H225">
            <v>57.092453244859726</v>
          </cell>
          <cell r="I225">
            <v>58.183391841895258</v>
          </cell>
          <cell r="J225">
            <v>7272.9239802369075</v>
          </cell>
          <cell r="K225">
            <v>1.3530973355292326</v>
          </cell>
          <cell r="L225">
            <v>162656309.20663005</v>
          </cell>
          <cell r="M225">
            <v>903646.16225905588</v>
          </cell>
          <cell r="N225">
            <v>1019146.9302493702</v>
          </cell>
          <cell r="O225">
            <v>149.54811136633731</v>
          </cell>
          <cell r="P225">
            <v>10434519.648833852</v>
          </cell>
          <cell r="Q225">
            <v>122759.05469216297</v>
          </cell>
          <cell r="R225">
            <v>191099.32756521198</v>
          </cell>
          <cell r="S225">
            <v>37.877534856053138</v>
          </cell>
          <cell r="T225">
            <v>370950.66131164302</v>
          </cell>
          <cell r="U225">
            <v>309359162024.84302</v>
          </cell>
          <cell r="V225">
            <v>2</v>
          </cell>
          <cell r="W225">
            <v>3</v>
          </cell>
          <cell r="X225">
            <v>4</v>
          </cell>
          <cell r="Y225">
            <v>4</v>
          </cell>
          <cell r="Z225">
            <v>4</v>
          </cell>
          <cell r="AA225">
            <v>4</v>
          </cell>
          <cell r="AB225">
            <v>4</v>
          </cell>
          <cell r="AC225">
            <v>4</v>
          </cell>
          <cell r="AD225">
            <v>4</v>
          </cell>
          <cell r="AE225">
            <v>4</v>
          </cell>
          <cell r="AF225">
            <v>1</v>
          </cell>
          <cell r="AG225">
            <v>1</v>
          </cell>
          <cell r="AH225">
            <v>1</v>
          </cell>
          <cell r="AI225">
            <v>1</v>
          </cell>
          <cell r="AJ225">
            <v>1</v>
          </cell>
          <cell r="AK225">
            <v>186.04585160054938</v>
          </cell>
          <cell r="AL225">
            <v>162.67148381367991</v>
          </cell>
          <cell r="AM225">
            <v>145.74605796518605</v>
          </cell>
          <cell r="AN225">
            <v>122.37169017831658</v>
          </cell>
          <cell r="AO225" t="str">
            <v>b</v>
          </cell>
          <cell r="AP225">
            <v>0.34</v>
          </cell>
          <cell r="AQ225">
            <v>1.3440689108443542</v>
          </cell>
          <cell r="AR225">
            <v>1.5977523333927044</v>
          </cell>
          <cell r="AS225">
            <v>0.40623425711651523</v>
          </cell>
          <cell r="AT225">
            <v>1048.8513589126323</v>
          </cell>
          <cell r="AU225">
            <v>1470.4171331848513</v>
          </cell>
          <cell r="AV225">
            <v>4.4309783033254977</v>
          </cell>
          <cell r="AW225">
            <v>292278240.5885132</v>
          </cell>
          <cell r="AX225">
            <v>1</v>
          </cell>
          <cell r="AY225">
            <v>1019146.9302493702</v>
          </cell>
          <cell r="AZ225">
            <v>1.1125879057340997</v>
          </cell>
          <cell r="BA225" t="str">
            <v>IPE 400</v>
          </cell>
        </row>
        <row r="226">
          <cell r="A226" t="str">
            <v>IPE 400</v>
          </cell>
          <cell r="B226">
            <v>1296.1814239075188</v>
          </cell>
          <cell r="C226">
            <v>400</v>
          </cell>
          <cell r="D226">
            <v>180</v>
          </cell>
          <cell r="E226">
            <v>8.6</v>
          </cell>
          <cell r="F226">
            <v>13.5</v>
          </cell>
          <cell r="G226">
            <v>21</v>
          </cell>
          <cell r="H226">
            <v>66.303907472170167</v>
          </cell>
          <cell r="I226">
            <v>67.570861118135198</v>
          </cell>
          <cell r="J226">
            <v>8446.3576397669003</v>
          </cell>
          <cell r="K226">
            <v>1.4667468914507713</v>
          </cell>
          <cell r="L226">
            <v>231283690.88907623</v>
          </cell>
          <cell r="M226">
            <v>1156418.4544453812</v>
          </cell>
          <cell r="N226">
            <v>1307147.6393814222</v>
          </cell>
          <cell r="O226">
            <v>165.47705051200114</v>
          </cell>
          <cell r="P226">
            <v>13178240.280089362</v>
          </cell>
          <cell r="Q226">
            <v>146424.89200099293</v>
          </cell>
          <cell r="R226">
            <v>229000.27828610261</v>
          </cell>
          <cell r="S226">
            <v>39.49971641129823</v>
          </cell>
          <cell r="T226">
            <v>504297.04243728402</v>
          </cell>
          <cell r="U226">
            <v>482874034103.77698</v>
          </cell>
          <cell r="V226">
            <v>3</v>
          </cell>
          <cell r="W226">
            <v>3</v>
          </cell>
          <cell r="X226">
            <v>4</v>
          </cell>
          <cell r="Y226">
            <v>4</v>
          </cell>
          <cell r="Z226">
            <v>4</v>
          </cell>
          <cell r="AA226">
            <v>4</v>
          </cell>
          <cell r="AB226">
            <v>4</v>
          </cell>
          <cell r="AC226">
            <v>4</v>
          </cell>
          <cell r="AD226">
            <v>4</v>
          </cell>
          <cell r="AE226">
            <v>4</v>
          </cell>
          <cell r="AF226">
            <v>1</v>
          </cell>
          <cell r="AG226">
            <v>1</v>
          </cell>
          <cell r="AH226">
            <v>1</v>
          </cell>
          <cell r="AI226">
            <v>1</v>
          </cell>
          <cell r="AJ226">
            <v>1</v>
          </cell>
          <cell r="AK226">
            <v>173.65436724406214</v>
          </cell>
          <cell r="AL226">
            <v>152.34340603724218</v>
          </cell>
          <cell r="AM226">
            <v>137.3373055550621</v>
          </cell>
          <cell r="AN226">
            <v>116.02634434824213</v>
          </cell>
          <cell r="AO226" t="str">
            <v>b</v>
          </cell>
          <cell r="AP226">
            <v>0.34</v>
          </cell>
          <cell r="AQ226">
            <v>1.2888704437605141</v>
          </cell>
          <cell r="AR226">
            <v>1.5157014858389997</v>
          </cell>
          <cell r="AS226">
            <v>0.43228281755702375</v>
          </cell>
          <cell r="AT226">
            <v>1296.1814239075188</v>
          </cell>
          <cell r="AU226">
            <v>1575.5814301831972</v>
          </cell>
          <cell r="AV226">
            <v>4.6172228198823637</v>
          </cell>
          <cell r="AW226">
            <v>399075724.16103083</v>
          </cell>
          <cell r="AX226">
            <v>1</v>
          </cell>
          <cell r="AY226">
            <v>1307147.6393814222</v>
          </cell>
          <cell r="AZ226">
            <v>1.0783229360539719</v>
          </cell>
          <cell r="BA226" t="str">
            <v>IPE 450</v>
          </cell>
        </row>
        <row r="227">
          <cell r="A227" t="str">
            <v>IPE 450</v>
          </cell>
          <cell r="B227">
            <v>1609.6866238631785</v>
          </cell>
          <cell r="C227">
            <v>450</v>
          </cell>
          <cell r="D227">
            <v>190</v>
          </cell>
          <cell r="E227">
            <v>9.4</v>
          </cell>
          <cell r="F227">
            <v>14.6</v>
          </cell>
          <cell r="G227">
            <v>21</v>
          </cell>
          <cell r="H227">
            <v>77.574309472170171</v>
          </cell>
          <cell r="I227">
            <v>79.056621118135212</v>
          </cell>
          <cell r="J227">
            <v>9882.0776397669015</v>
          </cell>
          <cell r="K227">
            <v>1.6051468914507714</v>
          </cell>
          <cell r="L227">
            <v>337429418.08865297</v>
          </cell>
          <cell r="M227">
            <v>1499686.3026162353</v>
          </cell>
          <cell r="N227">
            <v>1701793.1209718508</v>
          </cell>
          <cell r="O227">
            <v>184.78526651486931</v>
          </cell>
          <cell r="P227">
            <v>16758612.060873941</v>
          </cell>
          <cell r="Q227">
            <v>176406.44274604149</v>
          </cell>
          <cell r="R227">
            <v>276380.40334200935</v>
          </cell>
          <cell r="S227">
            <v>41.180810795490672</v>
          </cell>
          <cell r="T227">
            <v>660739.50691333797</v>
          </cell>
          <cell r="U227">
            <v>780951618975.03101</v>
          </cell>
          <cell r="V227">
            <v>3</v>
          </cell>
          <cell r="W227">
            <v>4</v>
          </cell>
          <cell r="X227">
            <v>4</v>
          </cell>
          <cell r="Y227">
            <v>4</v>
          </cell>
          <cell r="Z227">
            <v>4</v>
          </cell>
          <cell r="AA227">
            <v>4</v>
          </cell>
          <cell r="AB227">
            <v>4</v>
          </cell>
          <cell r="AC227">
            <v>4</v>
          </cell>
          <cell r="AD227">
            <v>4</v>
          </cell>
          <cell r="AE227">
            <v>4</v>
          </cell>
          <cell r="AF227">
            <v>1</v>
          </cell>
          <cell r="AG227">
            <v>1</v>
          </cell>
          <cell r="AH227">
            <v>1</v>
          </cell>
          <cell r="AI227">
            <v>1</v>
          </cell>
          <cell r="AJ227">
            <v>1</v>
          </cell>
          <cell r="AK227">
            <v>162.43010326000976</v>
          </cell>
          <cell r="AL227">
            <v>143.20337716797698</v>
          </cell>
          <cell r="AM227">
            <v>129.5274178831682</v>
          </cell>
          <cell r="AN227">
            <v>110.30069179113542</v>
          </cell>
          <cell r="AO227" t="str">
            <v>b</v>
          </cell>
          <cell r="AP227">
            <v>0.34</v>
          </cell>
          <cell r="AQ227">
            <v>1.2362558200291458</v>
          </cell>
          <cell r="AR227">
            <v>1.4403277156829226</v>
          </cell>
          <cell r="AS227">
            <v>0.45884364434434882</v>
          </cell>
          <cell r="AT227">
            <v>1609.6866238631785</v>
          </cell>
          <cell r="AU227">
            <v>1750.5078604779912</v>
          </cell>
          <cell r="AV227">
            <v>4.9356676829425652</v>
          </cell>
          <cell r="AW227">
            <v>550658855.64296532</v>
          </cell>
          <cell r="AX227">
            <v>1</v>
          </cell>
          <cell r="AY227">
            <v>1701793.1209718508</v>
          </cell>
          <cell r="AZ227">
            <v>1.0474329806955969</v>
          </cell>
          <cell r="BA227" t="str">
            <v>IPE 500</v>
          </cell>
        </row>
        <row r="228">
          <cell r="A228" t="str">
            <v>IPE 500</v>
          </cell>
          <cell r="B228">
            <v>2000.3962084094578</v>
          </cell>
          <cell r="C228">
            <v>500</v>
          </cell>
          <cell r="D228">
            <v>200</v>
          </cell>
          <cell r="E228">
            <v>10.199999999999999</v>
          </cell>
          <cell r="F228">
            <v>16</v>
          </cell>
          <cell r="G228">
            <v>21</v>
          </cell>
          <cell r="H228">
            <v>90.68443747217016</v>
          </cell>
          <cell r="I228">
            <v>92.417261118135201</v>
          </cell>
          <cell r="J228">
            <v>11552.1576397669</v>
          </cell>
          <cell r="K228">
            <v>1.7435468914507712</v>
          </cell>
          <cell r="L228">
            <v>481985349.071702</v>
          </cell>
          <cell r="M228">
            <v>1927941.396286808</v>
          </cell>
          <cell r="N228">
            <v>2194117.9772703499</v>
          </cell>
          <cell r="O228">
            <v>204.26095838965679</v>
          </cell>
          <cell r="P228">
            <v>21416877.874903243</v>
          </cell>
          <cell r="Q228">
            <v>214168.77874903244</v>
          </cell>
          <cell r="R228">
            <v>335879.03439791611</v>
          </cell>
          <cell r="S228">
            <v>43.057273610488807</v>
          </cell>
          <cell r="T228">
            <v>886444.3203830549</v>
          </cell>
          <cell r="U228">
            <v>1235377575484.97</v>
          </cell>
          <cell r="V228">
            <v>3</v>
          </cell>
          <cell r="W228">
            <v>4</v>
          </cell>
          <cell r="X228">
            <v>4</v>
          </cell>
          <cell r="Y228">
            <v>4</v>
          </cell>
          <cell r="Z228">
            <v>4</v>
          </cell>
          <cell r="AA228">
            <v>4</v>
          </cell>
          <cell r="AB228">
            <v>4</v>
          </cell>
          <cell r="AC228">
            <v>4</v>
          </cell>
          <cell r="AD228">
            <v>4</v>
          </cell>
          <cell r="AE228">
            <v>4</v>
          </cell>
          <cell r="AF228">
            <v>1</v>
          </cell>
          <cell r="AG228">
            <v>1</v>
          </cell>
          <cell r="AH228">
            <v>1</v>
          </cell>
          <cell r="AI228">
            <v>1</v>
          </cell>
          <cell r="AJ228">
            <v>1</v>
          </cell>
          <cell r="AK228">
            <v>150.92824611818168</v>
          </cell>
          <cell r="AL228">
            <v>133.61546297959944</v>
          </cell>
          <cell r="AM228">
            <v>121.18948197007545</v>
          </cell>
          <cell r="AN228">
            <v>103.87669883149324</v>
          </cell>
          <cell r="AO228" t="str">
            <v>b</v>
          </cell>
          <cell r="AP228">
            <v>0.34</v>
          </cell>
          <cell r="AQ228">
            <v>1.1823790210219596</v>
          </cell>
          <cell r="AR228">
            <v>1.3660145082501569</v>
          </cell>
          <cell r="AS228">
            <v>0.4877806443300709</v>
          </cell>
          <cell r="AT228">
            <v>2000.3962084094578</v>
          </cell>
          <cell r="AU228">
            <v>1900.8211864078248</v>
          </cell>
          <cell r="AV228">
            <v>5.2168466086554597</v>
          </cell>
          <cell r="AW228">
            <v>762104338.14852738</v>
          </cell>
          <cell r="AX228">
            <v>1</v>
          </cell>
          <cell r="AY228">
            <v>2194117.9772703499</v>
          </cell>
          <cell r="AZ228">
            <v>1.010966925409978</v>
          </cell>
          <cell r="BA228" t="str">
            <v>IPE 550</v>
          </cell>
        </row>
        <row r="229">
          <cell r="A229" t="str">
            <v>IPE 550</v>
          </cell>
          <cell r="B229">
            <v>2434.162864063399</v>
          </cell>
          <cell r="C229">
            <v>550</v>
          </cell>
          <cell r="D229">
            <v>210</v>
          </cell>
          <cell r="E229">
            <v>11.1</v>
          </cell>
          <cell r="F229">
            <v>17.2</v>
          </cell>
          <cell r="G229">
            <v>24</v>
          </cell>
          <cell r="H229">
            <v>105.51658065752839</v>
          </cell>
          <cell r="I229">
            <v>107.53282105225824</v>
          </cell>
          <cell r="J229">
            <v>13441.60263153228</v>
          </cell>
          <cell r="K229">
            <v>1.87659644737231</v>
          </cell>
          <cell r="L229">
            <v>671165170.42331505</v>
          </cell>
          <cell r="M229">
            <v>2440600.6197211458</v>
          </cell>
          <cell r="N229">
            <v>2787005.6112522464</v>
          </cell>
          <cell r="O229">
            <v>223.45453821763971</v>
          </cell>
          <cell r="P229">
            <v>26675837.22620121</v>
          </cell>
          <cell r="Q229">
            <v>254055.59263048772</v>
          </cell>
          <cell r="R229">
            <v>400536.5487617788</v>
          </cell>
          <cell r="S229">
            <v>44.548542851568719</v>
          </cell>
          <cell r="T229">
            <v>1217845.7709027899</v>
          </cell>
          <cell r="U229">
            <v>1861466014141.6001</v>
          </cell>
          <cell r="V229">
            <v>4</v>
          </cell>
          <cell r="W229">
            <v>4</v>
          </cell>
          <cell r="X229">
            <v>4</v>
          </cell>
          <cell r="Y229">
            <v>4</v>
          </cell>
          <cell r="Z229">
            <v>4</v>
          </cell>
          <cell r="AA229">
            <v>4</v>
          </cell>
          <cell r="AB229">
            <v>4</v>
          </cell>
          <cell r="AC229">
            <v>4</v>
          </cell>
          <cell r="AD229">
            <v>4</v>
          </cell>
          <cell r="AE229">
            <v>4</v>
          </cell>
          <cell r="AF229">
            <v>1</v>
          </cell>
          <cell r="AG229">
            <v>1</v>
          </cell>
          <cell r="AH229">
            <v>1</v>
          </cell>
          <cell r="AI229">
            <v>1</v>
          </cell>
          <cell r="AJ229">
            <v>1</v>
          </cell>
          <cell r="AK229">
            <v>139.6110641576366</v>
          </cell>
          <cell r="AL229">
            <v>123.98792711389102</v>
          </cell>
          <cell r="AM229">
            <v>113.08175384044418</v>
          </cell>
          <cell r="AN229">
            <v>97.458616796698607</v>
          </cell>
          <cell r="AO229" t="str">
            <v>b</v>
          </cell>
          <cell r="AP229">
            <v>0.34</v>
          </cell>
          <cell r="AQ229">
            <v>1.1427987036314853</v>
          </cell>
          <cell r="AR229">
            <v>1.3132702181282543</v>
          </cell>
          <cell r="AS229">
            <v>0.51011750519193455</v>
          </cell>
          <cell r="AT229">
            <v>2434.162864063399</v>
          </cell>
          <cell r="AU229">
            <v>1990.6666811512448</v>
          </cell>
          <cell r="AV229">
            <v>5.3878330438479809</v>
          </cell>
          <cell r="AW229">
            <v>1029607886.5789331</v>
          </cell>
          <cell r="AX229">
            <v>1</v>
          </cell>
          <cell r="AY229">
            <v>2787005.6112522464</v>
          </cell>
          <cell r="AZ229">
            <v>0.98027328653635482</v>
          </cell>
          <cell r="BA229" t="str">
            <v>IPE 600</v>
          </cell>
        </row>
        <row r="230">
          <cell r="A230" t="str">
            <v>IPE 600</v>
          </cell>
          <cell r="B230">
            <v>2988.7121655202091</v>
          </cell>
          <cell r="C230">
            <v>600</v>
          </cell>
          <cell r="D230">
            <v>220</v>
          </cell>
          <cell r="E230">
            <v>12</v>
          </cell>
          <cell r="F230">
            <v>19</v>
          </cell>
          <cell r="G230">
            <v>24</v>
          </cell>
          <cell r="H230">
            <v>122.4477746575284</v>
          </cell>
          <cell r="I230">
            <v>124.78754105225823</v>
          </cell>
          <cell r="J230">
            <v>15598.44263153228</v>
          </cell>
          <cell r="K230">
            <v>2.0147964473723099</v>
          </cell>
          <cell r="L230">
            <v>920834571.77568281</v>
          </cell>
          <cell r="M230">
            <v>3069448.5725856093</v>
          </cell>
          <cell r="N230">
            <v>3512399.7563037956</v>
          </cell>
          <cell r="O230">
            <v>242.96862057039939</v>
          </cell>
          <cell r="P230">
            <v>33873424.773986369</v>
          </cell>
          <cell r="Q230">
            <v>307940.22521805792</v>
          </cell>
          <cell r="R230">
            <v>485649.27894596837</v>
          </cell>
          <cell r="S230">
            <v>46.600323771882508</v>
          </cell>
          <cell r="T230">
            <v>1646117.4571889199</v>
          </cell>
          <cell r="U230">
            <v>2814648875763.1299</v>
          </cell>
          <cell r="V230">
            <v>4</v>
          </cell>
          <cell r="W230">
            <v>4</v>
          </cell>
          <cell r="X230">
            <v>4</v>
          </cell>
          <cell r="Y230">
            <v>4</v>
          </cell>
          <cell r="Z230">
            <v>4</v>
          </cell>
          <cell r="AA230">
            <v>4</v>
          </cell>
          <cell r="AB230">
            <v>4</v>
          </cell>
          <cell r="AC230">
            <v>4</v>
          </cell>
          <cell r="AD230">
            <v>4</v>
          </cell>
          <cell r="AE230">
            <v>4</v>
          </cell>
          <cell r="AF230">
            <v>1</v>
          </cell>
          <cell r="AG230">
            <v>1</v>
          </cell>
          <cell r="AH230">
            <v>1</v>
          </cell>
          <cell r="AI230">
            <v>1</v>
          </cell>
          <cell r="AJ230">
            <v>1</v>
          </cell>
          <cell r="AK230">
            <v>129.16651328379382</v>
          </cell>
          <cell r="AL230">
            <v>115.06254116318803</v>
          </cell>
          <cell r="AM230">
            <v>105.13870126269767</v>
          </cell>
          <cell r="AN230">
            <v>91.034729142091876</v>
          </cell>
          <cell r="AO230" t="str">
            <v>b</v>
          </cell>
          <cell r="AP230">
            <v>0.34</v>
          </cell>
          <cell r="AQ230">
            <v>1.09248204516043</v>
          </cell>
          <cell r="AR230">
            <v>1.2484804571762309</v>
          </cell>
          <cell r="AS230">
            <v>0.53972743993613781</v>
          </cell>
          <cell r="AT230">
            <v>2988.7121655202091</v>
          </cell>
          <cell r="AU230">
            <v>2105.4689445694785</v>
          </cell>
          <cell r="AV230">
            <v>5.609162283303414</v>
          </cell>
          <cell r="AW230">
            <v>1404302034.5363765</v>
          </cell>
          <cell r="AX230">
            <v>1</v>
          </cell>
          <cell r="AY230">
            <v>3512399.7563037956</v>
          </cell>
          <cell r="AZ230">
            <v>0.94229282270387615</v>
          </cell>
          <cell r="BA230" t="str">
            <v>Geen passend profiel</v>
          </cell>
        </row>
      </sheetData>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C840D-D230-C347-9BCC-E355004BF6B1}">
  <dimension ref="A1:H101"/>
  <sheetViews>
    <sheetView showGridLines="0" tabSelected="1" zoomScale="150" zoomScaleNormal="150" zoomScaleSheetLayoutView="85" zoomScalePageLayoutView="150" workbookViewId="0">
      <selection sqref="A1:G2"/>
    </sheetView>
  </sheetViews>
  <sheetFormatPr baseColWidth="10" defaultColWidth="11" defaultRowHeight="13"/>
  <cols>
    <col min="1" max="1" width="1.83203125" style="48" customWidth="1"/>
    <col min="2" max="7" width="10.6640625" style="48" customWidth="1"/>
    <col min="8" max="8" width="15.5" style="48" customWidth="1"/>
    <col min="9" max="16384" width="11" style="48"/>
  </cols>
  <sheetData>
    <row r="1" spans="1:8" ht="19" customHeight="1">
      <c r="A1" s="68" t="s">
        <v>178</v>
      </c>
      <c r="B1" s="69"/>
      <c r="C1" s="69"/>
      <c r="D1" s="69"/>
      <c r="E1" s="69"/>
      <c r="F1" s="69"/>
      <c r="G1" s="69"/>
      <c r="H1" s="47"/>
    </row>
    <row r="2" spans="1:8" ht="19" customHeight="1">
      <c r="A2" s="69"/>
      <c r="B2" s="69"/>
      <c r="C2" s="69"/>
      <c r="D2" s="69"/>
      <c r="E2" s="69"/>
      <c r="F2" s="69"/>
      <c r="G2" s="69"/>
      <c r="H2" s="47"/>
    </row>
    <row r="3" spans="1:8">
      <c r="A3" s="47"/>
      <c r="B3" s="47"/>
      <c r="C3" s="47"/>
      <c r="D3" s="47"/>
      <c r="E3" s="47"/>
      <c r="F3" s="47"/>
      <c r="G3" s="47"/>
      <c r="H3" s="47"/>
    </row>
    <row r="4" spans="1:8">
      <c r="A4" s="47"/>
      <c r="B4" s="47"/>
      <c r="C4" s="47"/>
      <c r="D4" s="47"/>
      <c r="E4" s="47"/>
      <c r="G4" s="47"/>
      <c r="H4" s="47"/>
    </row>
    <row r="5" spans="1:8">
      <c r="A5" s="47"/>
      <c r="B5" s="47"/>
      <c r="C5" s="47"/>
      <c r="D5" s="47"/>
      <c r="E5" s="47"/>
      <c r="F5" s="47"/>
      <c r="G5" s="47"/>
      <c r="H5" s="47"/>
    </row>
    <row r="6" spans="1:8">
      <c r="A6" s="47"/>
      <c r="B6" s="47"/>
      <c r="C6" s="47"/>
      <c r="D6" s="47"/>
      <c r="E6" s="47"/>
      <c r="F6" s="47"/>
      <c r="G6" s="47"/>
      <c r="H6" s="47"/>
    </row>
    <row r="7" spans="1:8" ht="16">
      <c r="A7" s="49" t="s">
        <v>171</v>
      </c>
      <c r="C7" s="47"/>
      <c r="D7" s="47"/>
      <c r="E7" s="47"/>
      <c r="F7" s="47"/>
      <c r="G7" s="47"/>
      <c r="H7" s="47"/>
    </row>
    <row r="9" spans="1:8">
      <c r="A9" s="70" t="s">
        <v>202</v>
      </c>
      <c r="B9" s="71"/>
      <c r="C9" s="71"/>
      <c r="D9" s="71"/>
      <c r="E9" s="71"/>
      <c r="F9" s="71"/>
      <c r="G9" s="71"/>
      <c r="H9" s="71"/>
    </row>
    <row r="10" spans="1:8">
      <c r="A10" s="71"/>
      <c r="B10" s="71"/>
      <c r="C10" s="71"/>
      <c r="D10" s="71"/>
      <c r="E10" s="71"/>
      <c r="F10" s="71"/>
      <c r="G10" s="71"/>
      <c r="H10" s="71"/>
    </row>
    <row r="11" spans="1:8">
      <c r="A11" s="71"/>
      <c r="B11" s="71"/>
      <c r="C11" s="71"/>
      <c r="D11" s="71"/>
      <c r="E11" s="71"/>
      <c r="F11" s="71"/>
      <c r="G11" s="71"/>
      <c r="H11" s="71"/>
    </row>
    <row r="12" spans="1:8">
      <c r="A12" s="71"/>
      <c r="B12" s="71"/>
      <c r="C12" s="71"/>
      <c r="D12" s="71"/>
      <c r="E12" s="71"/>
      <c r="F12" s="71"/>
      <c r="G12" s="71"/>
      <c r="H12" s="71"/>
    </row>
    <row r="13" spans="1:8">
      <c r="A13" s="71"/>
      <c r="B13" s="71"/>
      <c r="C13" s="71"/>
      <c r="D13" s="71"/>
      <c r="E13" s="71"/>
      <c r="F13" s="71"/>
      <c r="G13" s="71"/>
      <c r="H13" s="71"/>
    </row>
    <row r="14" spans="1:8">
      <c r="A14" s="71"/>
      <c r="B14" s="71"/>
      <c r="C14" s="71"/>
      <c r="D14" s="71"/>
      <c r="E14" s="71"/>
      <c r="F14" s="71"/>
      <c r="G14" s="71"/>
      <c r="H14" s="71"/>
    </row>
    <row r="15" spans="1:8">
      <c r="A15" s="71"/>
      <c r="B15" s="71"/>
      <c r="C15" s="71"/>
      <c r="D15" s="71"/>
      <c r="E15" s="71"/>
      <c r="F15" s="71"/>
      <c r="G15" s="71"/>
      <c r="H15" s="71"/>
    </row>
    <row r="16" spans="1:8">
      <c r="A16" s="71"/>
      <c r="B16" s="71"/>
      <c r="C16" s="71"/>
      <c r="D16" s="71"/>
      <c r="E16" s="71"/>
      <c r="F16" s="71"/>
      <c r="G16" s="71"/>
      <c r="H16" s="71"/>
    </row>
    <row r="17" spans="1:8" ht="14">
      <c r="A17" s="50"/>
      <c r="B17" s="50"/>
      <c r="C17" s="50"/>
      <c r="D17" s="50"/>
      <c r="E17" s="50"/>
      <c r="F17" s="50"/>
      <c r="G17" s="50"/>
      <c r="H17" s="50" t="s">
        <v>184</v>
      </c>
    </row>
    <row r="18" spans="1:8">
      <c r="A18" s="50"/>
      <c r="B18" s="50"/>
      <c r="C18" s="50"/>
      <c r="D18" s="50"/>
      <c r="E18" s="50"/>
      <c r="F18" s="50"/>
      <c r="G18" s="50"/>
      <c r="H18" s="50"/>
    </row>
    <row r="19" spans="1:8" ht="16">
      <c r="A19" s="49" t="s">
        <v>172</v>
      </c>
    </row>
    <row r="20" spans="1:8">
      <c r="A20" s="47"/>
      <c r="B20" s="47"/>
      <c r="C20" s="47"/>
      <c r="D20" s="47"/>
      <c r="E20" s="47"/>
      <c r="F20" s="47"/>
      <c r="G20" s="47"/>
      <c r="H20" s="47"/>
    </row>
    <row r="21" spans="1:8">
      <c r="A21" s="70" t="s">
        <v>177</v>
      </c>
      <c r="B21" s="71"/>
      <c r="C21" s="71"/>
      <c r="D21" s="71"/>
      <c r="E21" s="71"/>
      <c r="F21" s="71"/>
      <c r="G21" s="71"/>
      <c r="H21" s="71"/>
    </row>
    <row r="22" spans="1:8">
      <c r="A22" s="70"/>
      <c r="B22" s="71"/>
      <c r="C22" s="71"/>
      <c r="D22" s="71"/>
      <c r="E22" s="71"/>
      <c r="F22" s="71"/>
      <c r="G22" s="71"/>
      <c r="H22" s="71"/>
    </row>
    <row r="23" spans="1:8">
      <c r="A23" s="70"/>
      <c r="B23" s="71"/>
      <c r="C23" s="71"/>
      <c r="D23" s="71"/>
      <c r="E23" s="71"/>
      <c r="F23" s="71"/>
      <c r="G23" s="71"/>
      <c r="H23" s="71"/>
    </row>
    <row r="24" spans="1:8">
      <c r="A24" s="71"/>
      <c r="B24" s="71"/>
      <c r="C24" s="71"/>
      <c r="D24" s="71"/>
      <c r="E24" s="71"/>
      <c r="F24" s="71"/>
      <c r="G24" s="71"/>
      <c r="H24" s="71"/>
    </row>
    <row r="25" spans="1:8">
      <c r="A25" s="71"/>
      <c r="B25" s="71"/>
      <c r="C25" s="71"/>
      <c r="D25" s="71"/>
      <c r="E25" s="71"/>
      <c r="F25" s="71"/>
      <c r="G25" s="71"/>
      <c r="H25" s="71"/>
    </row>
    <row r="26" spans="1:8">
      <c r="A26" s="50"/>
      <c r="B26" s="50"/>
      <c r="C26" s="50"/>
      <c r="D26" s="50"/>
      <c r="E26" s="50"/>
      <c r="F26" s="50"/>
      <c r="G26" s="50"/>
      <c r="H26" s="50"/>
    </row>
    <row r="27" spans="1:8">
      <c r="A27" s="50"/>
      <c r="B27" s="50"/>
      <c r="C27" s="50"/>
      <c r="D27" s="50"/>
      <c r="E27" s="50"/>
      <c r="F27" s="50"/>
      <c r="G27" s="50"/>
      <c r="H27" s="50"/>
    </row>
    <row r="28" spans="1:8" ht="16">
      <c r="A28" s="49" t="s">
        <v>173</v>
      </c>
      <c r="B28" s="50"/>
      <c r="C28" s="50"/>
      <c r="D28" s="50"/>
      <c r="E28" s="50"/>
      <c r="F28" s="50"/>
      <c r="G28" s="50"/>
      <c r="H28" s="50"/>
    </row>
    <row r="29" spans="1:8">
      <c r="A29" s="50"/>
      <c r="B29" s="50"/>
      <c r="C29" s="50"/>
      <c r="D29" s="50"/>
      <c r="E29" s="50"/>
      <c r="F29" s="50"/>
      <c r="G29" s="50"/>
      <c r="H29" s="50"/>
    </row>
    <row r="30" spans="1:8" ht="14" customHeight="1">
      <c r="A30" s="51" t="s">
        <v>201</v>
      </c>
      <c r="B30" s="70" t="s">
        <v>179</v>
      </c>
      <c r="C30" s="72"/>
      <c r="D30" s="72"/>
      <c r="E30" s="72"/>
      <c r="F30" s="72"/>
      <c r="G30" s="72"/>
      <c r="H30" s="72"/>
    </row>
    <row r="31" spans="1:8" ht="14" customHeight="1">
      <c r="A31" s="51"/>
      <c r="B31" s="72"/>
      <c r="C31" s="72"/>
      <c r="D31" s="72"/>
      <c r="E31" s="72"/>
      <c r="F31" s="72"/>
      <c r="G31" s="72"/>
      <c r="H31" s="72"/>
    </row>
    <row r="32" spans="1:8" ht="14" customHeight="1">
      <c r="A32" s="51" t="s">
        <v>201</v>
      </c>
      <c r="B32" s="70" t="s">
        <v>180</v>
      </c>
      <c r="C32" s="72"/>
      <c r="D32" s="72"/>
      <c r="E32" s="72"/>
      <c r="F32" s="72"/>
      <c r="G32" s="72"/>
      <c r="H32" s="72"/>
    </row>
    <row r="33" spans="1:8" ht="14" customHeight="1">
      <c r="A33" s="51"/>
      <c r="B33" s="70"/>
      <c r="C33" s="72"/>
      <c r="D33" s="72"/>
      <c r="E33" s="72"/>
      <c r="F33" s="72"/>
      <c r="G33" s="72"/>
      <c r="H33" s="72"/>
    </row>
    <row r="34" spans="1:8" ht="14" customHeight="1">
      <c r="A34" s="51"/>
      <c r="B34" s="72"/>
      <c r="C34" s="72"/>
      <c r="D34" s="72"/>
      <c r="E34" s="72"/>
      <c r="F34" s="72"/>
      <c r="G34" s="72"/>
      <c r="H34" s="72"/>
    </row>
    <row r="35" spans="1:8" ht="14" customHeight="1">
      <c r="A35" s="51" t="s">
        <v>201</v>
      </c>
      <c r="B35" s="70" t="s">
        <v>181</v>
      </c>
      <c r="C35" s="72"/>
      <c r="D35" s="72"/>
      <c r="E35" s="72"/>
      <c r="F35" s="72"/>
      <c r="G35" s="72"/>
      <c r="H35" s="72"/>
    </row>
    <row r="36" spans="1:8" ht="14" customHeight="1">
      <c r="A36" s="51"/>
      <c r="B36" s="72"/>
      <c r="C36" s="72"/>
      <c r="D36" s="72"/>
      <c r="E36" s="72"/>
      <c r="F36" s="72"/>
      <c r="G36" s="72"/>
      <c r="H36" s="72"/>
    </row>
    <row r="37" spans="1:8" ht="14" customHeight="1">
      <c r="A37" s="51" t="s">
        <v>201</v>
      </c>
      <c r="B37" s="70" t="s">
        <v>182</v>
      </c>
      <c r="C37" s="72"/>
      <c r="D37" s="72"/>
      <c r="E37" s="72"/>
      <c r="F37" s="72"/>
      <c r="G37" s="72"/>
      <c r="H37" s="72"/>
    </row>
    <row r="38" spans="1:8" ht="14" customHeight="1">
      <c r="A38" s="51"/>
      <c r="B38" s="72"/>
      <c r="C38" s="72"/>
      <c r="D38" s="72"/>
      <c r="E38" s="72"/>
      <c r="F38" s="72"/>
      <c r="G38" s="72"/>
      <c r="H38" s="72"/>
    </row>
    <row r="39" spans="1:8" ht="14" customHeight="1">
      <c r="A39" s="51" t="s">
        <v>201</v>
      </c>
      <c r="B39" s="70" t="s">
        <v>183</v>
      </c>
      <c r="C39" s="72"/>
      <c r="D39" s="72"/>
      <c r="E39" s="72"/>
      <c r="F39" s="72"/>
      <c r="G39" s="72"/>
      <c r="H39" s="72"/>
    </row>
    <row r="40" spans="1:8" ht="14" customHeight="1">
      <c r="A40" s="51" t="s">
        <v>201</v>
      </c>
      <c r="B40" s="70" t="s">
        <v>200</v>
      </c>
      <c r="C40" s="72"/>
      <c r="D40" s="72"/>
      <c r="E40" s="72"/>
      <c r="F40" s="72"/>
      <c r="G40" s="72"/>
      <c r="H40" s="72"/>
    </row>
    <row r="41" spans="1:8" ht="14" customHeight="1">
      <c r="A41" s="51"/>
      <c r="B41" s="72"/>
      <c r="C41" s="72"/>
      <c r="D41" s="72"/>
      <c r="E41" s="72"/>
      <c r="F41" s="72"/>
      <c r="G41" s="72"/>
      <c r="H41" s="72"/>
    </row>
    <row r="42" spans="1:8" ht="14" customHeight="1">
      <c r="A42" s="51"/>
      <c r="B42" s="72"/>
      <c r="C42" s="72"/>
      <c r="D42" s="72"/>
      <c r="E42" s="72"/>
      <c r="F42" s="72"/>
      <c r="G42" s="72"/>
      <c r="H42" s="72"/>
    </row>
    <row r="43" spans="1:8" ht="14" customHeight="1">
      <c r="A43" s="51" t="s">
        <v>201</v>
      </c>
      <c r="B43" s="70" t="s">
        <v>199</v>
      </c>
      <c r="C43" s="73"/>
      <c r="D43" s="73"/>
      <c r="E43" s="73"/>
      <c r="F43" s="73"/>
      <c r="G43" s="73"/>
      <c r="H43" s="73"/>
    </row>
    <row r="44" spans="1:8" ht="14" customHeight="1">
      <c r="A44" s="51"/>
      <c r="B44" s="72"/>
      <c r="C44" s="72"/>
      <c r="D44" s="72"/>
      <c r="E44" s="72"/>
      <c r="F44" s="72"/>
      <c r="G44" s="72"/>
      <c r="H44" s="72"/>
    </row>
    <row r="45" spans="1:8" ht="13" customHeight="1">
      <c r="A45" s="51"/>
      <c r="B45" s="53"/>
      <c r="C45" s="53"/>
      <c r="D45" s="53"/>
      <c r="E45" s="53"/>
      <c r="F45" s="53"/>
      <c r="G45" s="53"/>
      <c r="H45" s="53"/>
    </row>
    <row r="46" spans="1:8" ht="13" customHeight="1">
      <c r="A46" s="51"/>
      <c r="B46" s="53"/>
      <c r="C46" s="53"/>
      <c r="D46" s="53"/>
      <c r="E46" s="53"/>
      <c r="F46" s="53"/>
      <c r="G46" s="53"/>
      <c r="H46" s="53"/>
    </row>
    <row r="47" spans="1:8" ht="16">
      <c r="A47" s="49" t="s">
        <v>176</v>
      </c>
      <c r="B47" s="52"/>
      <c r="C47" s="52"/>
      <c r="D47" s="52"/>
      <c r="E47" s="52"/>
      <c r="F47" s="52"/>
      <c r="G47" s="52"/>
      <c r="H47" s="52"/>
    </row>
    <row r="48" spans="1:8" ht="13" customHeight="1">
      <c r="A48" s="51"/>
      <c r="B48" s="52"/>
      <c r="C48" s="52"/>
      <c r="D48" s="52"/>
      <c r="E48" s="52"/>
      <c r="F48" s="52"/>
      <c r="G48" s="52"/>
      <c r="H48" s="52"/>
    </row>
    <row r="49" spans="1:8">
      <c r="A49" s="51"/>
      <c r="B49" s="54"/>
      <c r="C49" s="54"/>
      <c r="D49" s="54"/>
      <c r="E49" s="54"/>
      <c r="F49" s="54"/>
      <c r="G49" s="54"/>
      <c r="H49" s="54"/>
    </row>
    <row r="50" spans="1:8">
      <c r="A50" s="51"/>
      <c r="B50" s="54"/>
      <c r="C50" s="54"/>
      <c r="D50" s="54"/>
      <c r="E50" s="54"/>
      <c r="F50" s="54"/>
      <c r="G50" s="54"/>
      <c r="H50" s="54"/>
    </row>
    <row r="51" spans="1:8">
      <c r="A51" s="54"/>
      <c r="B51" s="54"/>
      <c r="C51" s="54"/>
      <c r="D51" s="54"/>
      <c r="E51" s="54"/>
      <c r="F51" s="54"/>
      <c r="G51" s="54"/>
      <c r="H51" s="54"/>
    </row>
    <row r="52" spans="1:8">
      <c r="A52" s="54"/>
      <c r="B52" s="54"/>
      <c r="C52" s="54"/>
      <c r="D52" s="54"/>
      <c r="E52" s="54"/>
      <c r="F52" s="54"/>
      <c r="G52" s="54"/>
      <c r="H52" s="54"/>
    </row>
    <row r="53" spans="1:8">
      <c r="A53" s="55"/>
    </row>
    <row r="84" spans="1:7" ht="16">
      <c r="A84" s="49" t="s">
        <v>175</v>
      </c>
    </row>
    <row r="85" spans="1:7">
      <c r="C85" s="56"/>
    </row>
    <row r="86" spans="1:7" ht="15">
      <c r="A86" s="48" t="s">
        <v>185</v>
      </c>
      <c r="F86" s="45">
        <v>8.1</v>
      </c>
      <c r="G86" s="48" t="s">
        <v>196</v>
      </c>
    </row>
    <row r="87" spans="1:7" ht="15">
      <c r="A87" s="48" t="s">
        <v>186</v>
      </c>
      <c r="F87" s="45">
        <v>6.5</v>
      </c>
      <c r="G87" s="48" t="s">
        <v>196</v>
      </c>
    </row>
    <row r="88" spans="1:7" ht="15">
      <c r="A88" s="48" t="s">
        <v>187</v>
      </c>
      <c r="F88" s="45">
        <v>2.75</v>
      </c>
      <c r="G88" s="48" t="s">
        <v>196</v>
      </c>
    </row>
    <row r="89" spans="1:7" ht="15">
      <c r="A89" s="48" t="s">
        <v>188</v>
      </c>
      <c r="F89" s="45">
        <v>2.7</v>
      </c>
      <c r="G89" s="48" t="s">
        <v>196</v>
      </c>
    </row>
    <row r="90" spans="1:7" ht="15">
      <c r="A90" s="48" t="s">
        <v>189</v>
      </c>
      <c r="F90" s="45">
        <v>2.5</v>
      </c>
      <c r="G90" s="48" t="s">
        <v>196</v>
      </c>
    </row>
    <row r="91" spans="1:7" ht="16">
      <c r="A91" s="48" t="s">
        <v>190</v>
      </c>
      <c r="F91" s="46">
        <v>870</v>
      </c>
      <c r="G91" s="48" t="s">
        <v>197</v>
      </c>
    </row>
    <row r="92" spans="1:7" ht="15">
      <c r="A92" s="48" t="s">
        <v>191</v>
      </c>
      <c r="F92" s="45">
        <v>1.5</v>
      </c>
      <c r="G92" s="48" t="s">
        <v>196</v>
      </c>
    </row>
    <row r="93" spans="1:7" ht="15">
      <c r="A93" s="48" t="s">
        <v>192</v>
      </c>
      <c r="F93" s="45">
        <v>0.15</v>
      </c>
      <c r="G93" s="48" t="s">
        <v>196</v>
      </c>
    </row>
    <row r="94" spans="1:7" ht="15">
      <c r="A94" s="48" t="s">
        <v>193</v>
      </c>
      <c r="F94" s="45">
        <v>0.15</v>
      </c>
      <c r="G94" s="48" t="s">
        <v>196</v>
      </c>
    </row>
    <row r="95" spans="1:7" ht="15">
      <c r="A95" s="48" t="s">
        <v>194</v>
      </c>
      <c r="F95" s="45">
        <v>1.5</v>
      </c>
      <c r="G95" s="48" t="s">
        <v>196</v>
      </c>
    </row>
    <row r="99" spans="1:7" ht="16">
      <c r="A99" s="49" t="s">
        <v>174</v>
      </c>
    </row>
    <row r="100" spans="1:7">
      <c r="A100" s="13"/>
    </row>
    <row r="101" spans="1:7" ht="15">
      <c r="A101" s="48" t="s">
        <v>198</v>
      </c>
      <c r="F101" s="57">
        <f>Hoofdrekenblad!A128</f>
        <v>676.08082890510559</v>
      </c>
      <c r="G101" s="58" t="s">
        <v>195</v>
      </c>
    </row>
  </sheetData>
  <sheetProtection algorithmName="SHA-512" hashValue="kKiOIBp5MbonmmHfPJlgRsQgHZtH9WNx1uCkJAz3bzigv1H6aZKFshgC27aZ9RseLQlY4nRZF/dSsbBBCostDw==" saltValue="6snCAapI0SRpCF8aSBwBPg==" spinCount="100000" sheet="1" objects="1" scenarios="1"/>
  <mergeCells count="10">
    <mergeCell ref="B39:H39"/>
    <mergeCell ref="B35:H36"/>
    <mergeCell ref="B37:H38"/>
    <mergeCell ref="B43:H44"/>
    <mergeCell ref="B40:H42"/>
    <mergeCell ref="A1:G2"/>
    <mergeCell ref="A9:H16"/>
    <mergeCell ref="A21:H25"/>
    <mergeCell ref="B30:H31"/>
    <mergeCell ref="B32:H34"/>
  </mergeCells>
  <pageMargins left="0.70866141732283472" right="0.70866141732283472" top="0.74803149606299213" bottom="0.74803149606299213" header="0.31496062992125984" footer="0.31496062992125984"/>
  <pageSetup paperSize="9" fitToHeight="0" orientation="portrait" r:id="rId1"/>
  <headerFooter>
    <oddFooter>&amp;L&amp;"Arial,Standaard"&amp;8&amp;D&amp;C&amp;"Arial,Standaard"&amp;8blad &amp;P van &amp;N&amp;R&amp;"Arial,Standaard"&amp;8&amp;G</oddFooter>
  </headerFooter>
  <rowBreaks count="1" manualBreakCount="1">
    <brk id="46"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7C82-E807-7A4D-9D81-052325313F75}">
  <sheetPr>
    <pageSetUpPr fitToPage="1"/>
  </sheetPr>
  <dimension ref="A1:M128"/>
  <sheetViews>
    <sheetView zoomScaleNormal="100" workbookViewId="0"/>
  </sheetViews>
  <sheetFormatPr baseColWidth="10" defaultColWidth="11" defaultRowHeight="16"/>
  <cols>
    <col min="1" max="1" width="12.6640625" bestFit="1" customWidth="1"/>
  </cols>
  <sheetData>
    <row r="1" spans="1:9" ht="19">
      <c r="A1" s="38" t="s">
        <v>2</v>
      </c>
      <c r="B1" s="39"/>
      <c r="C1" s="39"/>
      <c r="D1" s="39"/>
      <c r="E1" s="39"/>
      <c r="F1" s="39"/>
      <c r="G1" s="39"/>
      <c r="H1" s="39"/>
      <c r="I1" s="40"/>
    </row>
    <row r="2" spans="1:9" ht="20" thickBot="1">
      <c r="A2" s="41" t="s">
        <v>4</v>
      </c>
      <c r="B2" s="42"/>
      <c r="C2" s="42"/>
      <c r="D2" s="42"/>
      <c r="E2" s="42"/>
      <c r="F2" s="42"/>
      <c r="G2" s="42"/>
      <c r="H2" s="42"/>
      <c r="I2" s="43"/>
    </row>
    <row r="3" spans="1:9">
      <c r="A3" s="37" t="s">
        <v>169</v>
      </c>
    </row>
    <row r="4" spans="1:9">
      <c r="A4" s="36" t="s">
        <v>168</v>
      </c>
    </row>
    <row r="5" spans="1:9" ht="17" thickBot="1"/>
    <row r="6" spans="1:9" ht="17" thickBot="1">
      <c r="A6" s="35" t="s">
        <v>1</v>
      </c>
      <c r="B6" s="30"/>
      <c r="C6" s="31"/>
    </row>
    <row r="7" spans="1:9">
      <c r="A7" s="37" t="s">
        <v>170</v>
      </c>
      <c r="B7" s="44"/>
      <c r="C7" s="44"/>
    </row>
    <row r="8" spans="1:9" ht="18">
      <c r="A8" s="32">
        <f>'In- en uitvoer'!F86</f>
        <v>8.1</v>
      </c>
      <c r="B8" t="s">
        <v>3</v>
      </c>
      <c r="C8" t="s">
        <v>16</v>
      </c>
      <c r="D8" t="s">
        <v>5</v>
      </c>
    </row>
    <row r="9" spans="1:9" ht="18">
      <c r="A9" s="32">
        <f>'In- en uitvoer'!F87</f>
        <v>6.5</v>
      </c>
      <c r="B9" t="s">
        <v>3</v>
      </c>
      <c r="C9" t="s">
        <v>17</v>
      </c>
      <c r="D9" t="s">
        <v>6</v>
      </c>
    </row>
    <row r="10" spans="1:9" ht="18">
      <c r="A10" s="32">
        <f>'In- en uitvoer'!F88</f>
        <v>2.75</v>
      </c>
      <c r="B10" t="s">
        <v>3</v>
      </c>
      <c r="C10" t="s">
        <v>26</v>
      </c>
      <c r="D10" t="s">
        <v>25</v>
      </c>
    </row>
    <row r="11" spans="1:9" ht="18">
      <c r="A11" s="32">
        <f>'In- en uitvoer'!F89</f>
        <v>2.7</v>
      </c>
      <c r="B11" t="s">
        <v>3</v>
      </c>
      <c r="C11" t="s">
        <v>18</v>
      </c>
      <c r="D11" t="s">
        <v>7</v>
      </c>
    </row>
    <row r="12" spans="1:9" ht="18">
      <c r="A12" s="32">
        <f>'In- en uitvoer'!F90</f>
        <v>2.5</v>
      </c>
      <c r="B12" t="s">
        <v>3</v>
      </c>
      <c r="C12" t="s">
        <v>165</v>
      </c>
      <c r="D12" t="s">
        <v>9</v>
      </c>
    </row>
    <row r="13" spans="1:9" ht="20">
      <c r="A13" s="26">
        <v>870</v>
      </c>
      <c r="B13" t="s">
        <v>28</v>
      </c>
      <c r="C13" t="s">
        <v>19</v>
      </c>
      <c r="D13" t="s">
        <v>10</v>
      </c>
    </row>
    <row r="14" spans="1:9" ht="18">
      <c r="A14" s="32">
        <f>'In- en uitvoer'!F92</f>
        <v>1.5</v>
      </c>
      <c r="B14" t="s">
        <v>3</v>
      </c>
      <c r="C14" t="s">
        <v>59</v>
      </c>
      <c r="D14" t="s">
        <v>159</v>
      </c>
    </row>
    <row r="15" spans="1:9" ht="18">
      <c r="A15" s="32">
        <f>'In- en uitvoer'!F93</f>
        <v>0.15</v>
      </c>
      <c r="B15" t="s">
        <v>3</v>
      </c>
      <c r="C15" t="s">
        <v>72</v>
      </c>
      <c r="D15" t="s">
        <v>130</v>
      </c>
    </row>
    <row r="16" spans="1:9" ht="18">
      <c r="A16" s="32">
        <f>'In- en uitvoer'!F94</f>
        <v>0.15</v>
      </c>
      <c r="B16" t="s">
        <v>3</v>
      </c>
      <c r="C16" t="s">
        <v>73</v>
      </c>
      <c r="D16" t="s">
        <v>129</v>
      </c>
    </row>
    <row r="17" spans="1:13" ht="18">
      <c r="A17" s="32">
        <f>'In- en uitvoer'!F95</f>
        <v>1.5</v>
      </c>
      <c r="B17" t="s">
        <v>3</v>
      </c>
      <c r="C17" t="s">
        <v>75</v>
      </c>
      <c r="D17" t="s">
        <v>135</v>
      </c>
    </row>
    <row r="19" spans="1:13">
      <c r="F19" t="s">
        <v>11</v>
      </c>
    </row>
    <row r="21" spans="1:13">
      <c r="A21" s="4">
        <f>A9/A8</f>
        <v>0.80246913580246915</v>
      </c>
      <c r="B21" t="s">
        <v>13</v>
      </c>
      <c r="C21" t="s">
        <v>12</v>
      </c>
      <c r="F21" t="s">
        <v>50</v>
      </c>
    </row>
    <row r="22" spans="1:13" ht="20">
      <c r="A22">
        <f>A8*A9</f>
        <v>52.65</v>
      </c>
      <c r="B22" t="s">
        <v>29</v>
      </c>
      <c r="C22" t="s">
        <v>20</v>
      </c>
      <c r="D22" t="s">
        <v>167</v>
      </c>
      <c r="G22" t="s">
        <v>162</v>
      </c>
    </row>
    <row r="23" spans="1:13" ht="20">
      <c r="A23">
        <f>A11*A12</f>
        <v>6.75</v>
      </c>
      <c r="B23" t="s">
        <v>29</v>
      </c>
      <c r="C23" t="s">
        <v>21</v>
      </c>
      <c r="D23" t="s">
        <v>22</v>
      </c>
      <c r="G23" t="s">
        <v>163</v>
      </c>
    </row>
    <row r="24" spans="1:13" ht="20">
      <c r="A24">
        <f>A22*2+(A8+A9)*2*A10</f>
        <v>185.6</v>
      </c>
      <c r="B24" t="s">
        <v>29</v>
      </c>
      <c r="C24" t="s">
        <v>23</v>
      </c>
      <c r="D24" s="1" t="s">
        <v>24</v>
      </c>
      <c r="L24" t="s">
        <v>164</v>
      </c>
    </row>
    <row r="25" spans="1:13" ht="18">
      <c r="A25">
        <v>1200</v>
      </c>
      <c r="B25" t="s">
        <v>14</v>
      </c>
      <c r="C25" s="2" t="s">
        <v>15</v>
      </c>
      <c r="D25" s="1" t="s">
        <v>147</v>
      </c>
      <c r="M25" s="1"/>
    </row>
    <row r="26" spans="1:13" ht="19">
      <c r="A26" s="3">
        <f>A23*SQRT(A12)/A24</f>
        <v>5.7503702063945478E-2</v>
      </c>
      <c r="B26" t="s">
        <v>30</v>
      </c>
      <c r="C26" t="s">
        <v>27</v>
      </c>
      <c r="D26" s="1" t="s">
        <v>148</v>
      </c>
      <c r="L26" t="s">
        <v>166</v>
      </c>
    </row>
    <row r="28" spans="1:13">
      <c r="F28" t="s">
        <v>0</v>
      </c>
    </row>
    <row r="31" spans="1:13">
      <c r="A31" s="28">
        <f>IF(A32&lt;A33,A32,A33)</f>
        <v>17.462315209548464</v>
      </c>
      <c r="B31" t="s">
        <v>33</v>
      </c>
      <c r="C31" t="s">
        <v>31</v>
      </c>
      <c r="D31" s="1" t="s">
        <v>32</v>
      </c>
    </row>
    <row r="32" spans="1:13">
      <c r="A32" s="28">
        <f>A22*A13/A25</f>
        <v>38.171250000000001</v>
      </c>
      <c r="B32" t="s">
        <v>33</v>
      </c>
      <c r="C32" t="s">
        <v>34</v>
      </c>
      <c r="D32" t="s">
        <v>36</v>
      </c>
    </row>
    <row r="33" spans="1:6">
      <c r="A33" s="28">
        <f>3.15*(1-EXP(-0.036/A26))*A23*SQRT(A12/A21)</f>
        <v>17.462315209548464</v>
      </c>
      <c r="B33" t="s">
        <v>33</v>
      </c>
      <c r="C33" t="s">
        <v>35</v>
      </c>
      <c r="D33" t="s">
        <v>37</v>
      </c>
    </row>
    <row r="34" spans="1:6">
      <c r="F34" t="s">
        <v>41</v>
      </c>
    </row>
    <row r="37" spans="1:6" ht="18">
      <c r="A37" s="5">
        <f>20+6000*(1-EXP((-0.1/A26)))*SQRT(A26)*(1-EXP((-0.00286*A38)))</f>
        <v>1176.7226472783182</v>
      </c>
      <c r="B37" t="s">
        <v>43</v>
      </c>
      <c r="C37" t="s">
        <v>39</v>
      </c>
      <c r="D37" s="1" t="s">
        <v>38</v>
      </c>
    </row>
    <row r="38" spans="1:6" ht="19">
      <c r="A38" s="5">
        <f>A22*A13/SQRT(A23*A24)</f>
        <v>1294.126575629293</v>
      </c>
      <c r="B38" t="s">
        <v>28</v>
      </c>
      <c r="C38" s="25" t="s">
        <v>42</v>
      </c>
      <c r="F38" t="s">
        <v>166</v>
      </c>
    </row>
    <row r="41" spans="1:6">
      <c r="F41" t="s">
        <v>55</v>
      </c>
    </row>
    <row r="43" spans="1:6" ht="18">
      <c r="A43" s="4">
        <f>1.9*POWER((A31/A11),(2/3))-A12</f>
        <v>4.0954683468854078</v>
      </c>
      <c r="B43" t="s">
        <v>3</v>
      </c>
      <c r="C43" t="s">
        <v>44</v>
      </c>
      <c r="D43" t="s">
        <v>76</v>
      </c>
    </row>
    <row r="44" spans="1:6">
      <c r="A44">
        <f>A11</f>
        <v>2.7</v>
      </c>
      <c r="B44" t="s">
        <v>3</v>
      </c>
      <c r="D44" t="s">
        <v>45</v>
      </c>
    </row>
    <row r="45" spans="1:6" ht="18">
      <c r="A45" s="4">
        <f>2/3*A12</f>
        <v>1.6666666666666665</v>
      </c>
      <c r="B45" t="s">
        <v>3</v>
      </c>
      <c r="C45" t="s">
        <v>64</v>
      </c>
      <c r="D45" t="s">
        <v>46</v>
      </c>
    </row>
    <row r="46" spans="1:6" ht="18">
      <c r="A46" s="4">
        <f>IF((A12&lt;1.25*A11),A12/3,0.3*A12*POWER((A12/A11),0.54))</f>
        <v>0.83333333333333337</v>
      </c>
      <c r="B46" t="s">
        <v>3</v>
      </c>
      <c r="C46" t="s">
        <v>47</v>
      </c>
      <c r="D46" s="1" t="s">
        <v>49</v>
      </c>
    </row>
    <row r="47" spans="1:6" ht="18">
      <c r="A47" s="4">
        <f>IF((A12&lt;1.25*A11),A43+A12/2,SQRT(A43*A43+POWER((A46-A12/3),2)+A12/2))</f>
        <v>5.3454683468854078</v>
      </c>
      <c r="B47" t="s">
        <v>3</v>
      </c>
      <c r="C47" t="s">
        <v>48</v>
      </c>
      <c r="D47" s="1" t="s">
        <v>160</v>
      </c>
    </row>
    <row r="49" spans="1:8" ht="18">
      <c r="A49" s="4">
        <f>A46+A17</f>
        <v>2.3333333333333335</v>
      </c>
      <c r="B49" t="s">
        <v>3</v>
      </c>
      <c r="C49" t="s">
        <v>47</v>
      </c>
      <c r="D49" s="1" t="s">
        <v>77</v>
      </c>
    </row>
    <row r="50" spans="1:8">
      <c r="A50" s="4"/>
    </row>
    <row r="51" spans="1:8">
      <c r="F51" t="s">
        <v>52</v>
      </c>
    </row>
    <row r="52" spans="1:8" ht="18">
      <c r="A52" s="5">
        <f>IF(A$47*A$11/A$31&lt;1,20+520/(1-0.4725*(A$47*A$11/A$31)),20+520/(1-0.4725*1))</f>
        <v>873.19417158679528</v>
      </c>
      <c r="B52" t="s">
        <v>43</v>
      </c>
      <c r="C52" t="s">
        <v>53</v>
      </c>
      <c r="D52" s="1" t="s">
        <v>51</v>
      </c>
    </row>
    <row r="55" spans="1:8">
      <c r="F55" t="s">
        <v>56</v>
      </c>
    </row>
    <row r="56" spans="1:8" ht="18">
      <c r="A56" s="5">
        <f>IF(A$47*A$11/A$31&lt;1,20+(A52-20)*(1-0.4725*(A$47*A$11/A$31)),20+(A$52-20)*(1-0.4725*1))</f>
        <v>540</v>
      </c>
      <c r="B56" t="s">
        <v>43</v>
      </c>
      <c r="C56" t="s">
        <v>57</v>
      </c>
      <c r="D56" s="1" t="s">
        <v>58</v>
      </c>
    </row>
    <row r="57" spans="1:8" ht="18">
      <c r="A57" s="5">
        <f>IF(SQRT(2)*A14*A$11/A$31&lt;1,20+(A52-20)*(1-0.4725*(SQRT(2)*A14*A$11/A$31)),20+(A$52-20)*(1-0.4725*1))</f>
        <v>740.96785788045702</v>
      </c>
      <c r="B57" t="s">
        <v>43</v>
      </c>
      <c r="C57" t="s">
        <v>57</v>
      </c>
      <c r="D57" s="1" t="s">
        <v>60</v>
      </c>
      <c r="H57" t="s">
        <v>61</v>
      </c>
    </row>
    <row r="58" spans="1:8" ht="17" thickBot="1">
      <c r="A58" s="5"/>
      <c r="D58" s="1"/>
    </row>
    <row r="59" spans="1:8" ht="17" thickBot="1">
      <c r="A59" s="29" t="s">
        <v>114</v>
      </c>
      <c r="B59" s="30"/>
      <c r="C59" s="31"/>
      <c r="D59" s="1"/>
    </row>
    <row r="61" spans="1:8">
      <c r="F61" t="s">
        <v>63</v>
      </c>
    </row>
    <row r="62" spans="1:8" ht="18">
      <c r="A62">
        <f>(A11-A16)/2</f>
        <v>1.2750000000000001</v>
      </c>
      <c r="B62" t="s">
        <v>3</v>
      </c>
      <c r="C62" s="2" t="s">
        <v>80</v>
      </c>
      <c r="D62" t="s">
        <v>81</v>
      </c>
    </row>
    <row r="63" spans="1:8" ht="18">
      <c r="A63" s="3">
        <f>1-EXP(-0.3*A62)</f>
        <v>0.31784610902354782</v>
      </c>
      <c r="B63" t="s">
        <v>13</v>
      </c>
      <c r="C63" s="2" t="s">
        <v>54</v>
      </c>
      <c r="D63" s="1" t="s">
        <v>62</v>
      </c>
    </row>
    <row r="64" spans="1:8" ht="18">
      <c r="A64">
        <f>A17</f>
        <v>1.5</v>
      </c>
      <c r="B64" t="s">
        <v>3</v>
      </c>
      <c r="C64" s="2" t="s">
        <v>82</v>
      </c>
      <c r="D64" t="s">
        <v>83</v>
      </c>
    </row>
    <row r="65" spans="1:6" ht="18">
      <c r="A65" s="3">
        <f>1-EXP(-0.3*A64)</f>
        <v>0.36237184837822667</v>
      </c>
      <c r="B65" t="s">
        <v>13</v>
      </c>
      <c r="C65" s="2" t="s">
        <v>54</v>
      </c>
      <c r="D65" s="1" t="s">
        <v>62</v>
      </c>
    </row>
    <row r="66" spans="1:6" ht="18">
      <c r="A66" s="3">
        <f>A49-A17-A15</f>
        <v>0.68333333333333346</v>
      </c>
      <c r="B66" t="s">
        <v>3</v>
      </c>
      <c r="C66" s="2" t="s">
        <v>84</v>
      </c>
      <c r="D66" t="s">
        <v>85</v>
      </c>
    </row>
    <row r="67" spans="1:6" ht="18">
      <c r="A67" s="3">
        <f>1-EXP(-0.3*A66)</f>
        <v>0.18535268358858548</v>
      </c>
      <c r="B67" t="s">
        <v>13</v>
      </c>
      <c r="C67" s="2" t="s">
        <v>54</v>
      </c>
      <c r="D67" s="1" t="s">
        <v>62</v>
      </c>
    </row>
    <row r="68" spans="1:6" ht="18">
      <c r="A68" s="5">
        <f>A57+273</f>
        <v>1013.967857880457</v>
      </c>
      <c r="B68" t="s">
        <v>40</v>
      </c>
      <c r="C68" t="s">
        <v>86</v>
      </c>
      <c r="D68" s="1" t="s">
        <v>60</v>
      </c>
    </row>
    <row r="69" spans="1:6" ht="20">
      <c r="A69" s="5">
        <f>A63*0.0000000567*POWER(A68,4)</f>
        <v>19050.075956928675</v>
      </c>
      <c r="B69" t="s">
        <v>78</v>
      </c>
      <c r="C69" t="s">
        <v>87</v>
      </c>
      <c r="D69" s="1" t="s">
        <v>88</v>
      </c>
    </row>
    <row r="70" spans="1:6" ht="18">
      <c r="A70" s="5">
        <f>A68</f>
        <v>1013.967857880457</v>
      </c>
      <c r="B70" t="s">
        <v>40</v>
      </c>
      <c r="C70" t="s">
        <v>89</v>
      </c>
      <c r="D70" s="1" t="s">
        <v>60</v>
      </c>
    </row>
    <row r="71" spans="1:6" ht="20">
      <c r="A71" s="5">
        <f>A63*0.0000000567*POWER(A70,4)</f>
        <v>19050.075956928675</v>
      </c>
      <c r="B71" t="s">
        <v>78</v>
      </c>
      <c r="C71" t="s">
        <v>90</v>
      </c>
      <c r="D71" s="1" t="s">
        <v>88</v>
      </c>
    </row>
    <row r="72" spans="1:6" ht="18">
      <c r="A72" s="5">
        <f>A52+273</f>
        <v>1146.1941715867952</v>
      </c>
      <c r="B72" t="s">
        <v>40</v>
      </c>
      <c r="C72" t="s">
        <v>91</v>
      </c>
      <c r="D72" s="1" t="s">
        <v>51</v>
      </c>
    </row>
    <row r="73" spans="1:6" ht="20">
      <c r="A73" s="5">
        <f>A65*0.0000000567*POWER(A72,4)</f>
        <v>35462.577103750213</v>
      </c>
      <c r="B73" t="s">
        <v>78</v>
      </c>
      <c r="C73" t="s">
        <v>92</v>
      </c>
      <c r="D73" s="1" t="s">
        <v>93</v>
      </c>
    </row>
    <row r="74" spans="1:6" ht="18">
      <c r="A74" s="5">
        <f>A70</f>
        <v>1013.967857880457</v>
      </c>
      <c r="B74" t="s">
        <v>40</v>
      </c>
      <c r="C74" t="s">
        <v>94</v>
      </c>
      <c r="D74" s="1" t="s">
        <v>60</v>
      </c>
    </row>
    <row r="75" spans="1:6" ht="21" thickBot="1">
      <c r="A75" s="5">
        <f>A67*0.0000000567*POWER(A74,4)</f>
        <v>11109.095253771142</v>
      </c>
      <c r="B75" t="s">
        <v>78</v>
      </c>
      <c r="C75" t="s">
        <v>95</v>
      </c>
      <c r="D75" s="1" t="s">
        <v>96</v>
      </c>
    </row>
    <row r="76" spans="1:6" ht="21" thickBot="1">
      <c r="A76" s="23">
        <f>(A69*A15+A71*A15+A73*A16+A75*A16)/2/(A15+A16)</f>
        <v>21167.956067844676</v>
      </c>
      <c r="B76" s="24" t="s">
        <v>78</v>
      </c>
      <c r="C76" t="s">
        <v>101</v>
      </c>
      <c r="D76" s="1" t="s">
        <v>97</v>
      </c>
    </row>
    <row r="77" spans="1:6" ht="17" thickBot="1">
      <c r="A77" s="5"/>
      <c r="D77" s="1"/>
    </row>
    <row r="78" spans="1:6" ht="17" thickBot="1">
      <c r="A78" s="29" t="s">
        <v>115</v>
      </c>
      <c r="B78" s="30"/>
      <c r="C78" s="31"/>
      <c r="D78" s="1"/>
    </row>
    <row r="80" spans="1:6">
      <c r="F80" t="s">
        <v>68</v>
      </c>
    </row>
    <row r="81" spans="1:4" ht="20">
      <c r="A81" s="4">
        <f>4.67*POWER(1/A83,0.4)*POWER(A31/A23,0.6)</f>
        <v>17.642462672914476</v>
      </c>
      <c r="B81" t="s">
        <v>67</v>
      </c>
      <c r="C81" s="2" t="s">
        <v>66</v>
      </c>
      <c r="D81" s="1" t="s">
        <v>65</v>
      </c>
    </row>
    <row r="82" spans="1:4">
      <c r="A82">
        <f>(A16+A15)/2</f>
        <v>0.15</v>
      </c>
      <c r="B82" t="s">
        <v>3</v>
      </c>
      <c r="C82" t="s">
        <v>71</v>
      </c>
      <c r="D82" s="6" t="s">
        <v>69</v>
      </c>
    </row>
    <row r="83" spans="1:4" ht="19" thickBot="1">
      <c r="A83">
        <f>A82</f>
        <v>0.15</v>
      </c>
      <c r="B83" t="s">
        <v>3</v>
      </c>
      <c r="C83" t="s">
        <v>74</v>
      </c>
      <c r="D83" s="1" t="s">
        <v>70</v>
      </c>
    </row>
    <row r="84" spans="1:4" ht="21" thickBot="1">
      <c r="A84" s="23">
        <f>A81*(A57+273)</f>
        <v>17888.890084191014</v>
      </c>
      <c r="B84" s="24" t="s">
        <v>78</v>
      </c>
      <c r="C84" t="s">
        <v>100</v>
      </c>
      <c r="D84" t="s">
        <v>79</v>
      </c>
    </row>
    <row r="85" spans="1:4" ht="17" thickBot="1">
      <c r="A85" s="5"/>
      <c r="D85" s="1"/>
    </row>
    <row r="86" spans="1:4" ht="17" thickBot="1">
      <c r="A86" s="29" t="s">
        <v>113</v>
      </c>
      <c r="B86" s="30"/>
      <c r="C86" s="31"/>
      <c r="D86" s="1"/>
    </row>
    <row r="87" spans="1:4">
      <c r="A87" s="5" t="s">
        <v>120</v>
      </c>
      <c r="B87" s="27"/>
      <c r="C87" s="27"/>
      <c r="D87" s="1"/>
    </row>
    <row r="88" spans="1:4">
      <c r="A88">
        <f>A12</f>
        <v>2.5</v>
      </c>
      <c r="B88" t="s">
        <v>3</v>
      </c>
      <c r="C88" t="s">
        <v>8</v>
      </c>
      <c r="D88" s="1" t="s">
        <v>117</v>
      </c>
    </row>
    <row r="89" spans="1:4">
      <c r="A89">
        <f>A11/2</f>
        <v>1.35</v>
      </c>
      <c r="B89" t="s">
        <v>3</v>
      </c>
      <c r="C89" t="s">
        <v>121</v>
      </c>
      <c r="D89" s="1" t="s">
        <v>119</v>
      </c>
    </row>
    <row r="90" spans="1:4">
      <c r="A90">
        <f>A17</f>
        <v>1.5</v>
      </c>
      <c r="B90" t="s">
        <v>3</v>
      </c>
      <c r="C90" t="s">
        <v>122</v>
      </c>
      <c r="D90" s="1" t="s">
        <v>131</v>
      </c>
    </row>
    <row r="91" spans="1:4">
      <c r="A91" s="3">
        <f>A88/A90</f>
        <v>1.6666666666666667</v>
      </c>
      <c r="B91" t="s">
        <v>13</v>
      </c>
      <c r="C91" t="s">
        <v>123</v>
      </c>
      <c r="D91" s="1"/>
    </row>
    <row r="92" spans="1:4">
      <c r="A92" s="3">
        <f>A89/A90</f>
        <v>0.9</v>
      </c>
      <c r="B92" t="s">
        <v>13</v>
      </c>
      <c r="C92" t="s">
        <v>124</v>
      </c>
      <c r="D92" s="1"/>
    </row>
    <row r="93" spans="1:4">
      <c r="A93" s="3">
        <f>SQRT(1+A91*A91)</f>
        <v>1.9436506316151003</v>
      </c>
      <c r="C93" t="s">
        <v>126</v>
      </c>
      <c r="D93" s="1"/>
    </row>
    <row r="94" spans="1:4">
      <c r="A94" s="3">
        <f>SQRT(1+A92*A92)</f>
        <v>1.3453624047073711</v>
      </c>
      <c r="C94" t="s">
        <v>136</v>
      </c>
      <c r="D94" s="1"/>
    </row>
    <row r="95" spans="1:4" ht="18">
      <c r="A95" s="3">
        <f>(A91/A93*ATAN(A92/A94)+A92/A94*ATAN(A91/A94))/2/PI()</f>
        <v>0.17539935243523613</v>
      </c>
      <c r="C95" s="2" t="s">
        <v>141</v>
      </c>
      <c r="D95" s="1" t="s">
        <v>127</v>
      </c>
    </row>
    <row r="96" spans="1:4">
      <c r="D96" s="1"/>
    </row>
    <row r="97" spans="1:6">
      <c r="D97" s="1"/>
      <c r="F97" t="s">
        <v>132</v>
      </c>
    </row>
    <row r="98" spans="1:6">
      <c r="D98" s="1"/>
    </row>
    <row r="99" spans="1:6" ht="18">
      <c r="A99" s="3">
        <f>A95*2</f>
        <v>0.35079870487047227</v>
      </c>
      <c r="B99" t="s">
        <v>13</v>
      </c>
      <c r="C99" s="2" t="s">
        <v>116</v>
      </c>
      <c r="D99" s="1" t="s">
        <v>118</v>
      </c>
    </row>
    <row r="100" spans="1:6">
      <c r="A100" s="5" t="s">
        <v>142</v>
      </c>
    </row>
    <row r="101" spans="1:6">
      <c r="A101">
        <f>A88</f>
        <v>2.5</v>
      </c>
      <c r="B101" t="s">
        <v>3</v>
      </c>
      <c r="C101" t="s">
        <v>8</v>
      </c>
      <c r="D101" s="1" t="s">
        <v>117</v>
      </c>
    </row>
    <row r="102" spans="1:6">
      <c r="A102">
        <f>(A11-A16)/2</f>
        <v>1.2750000000000001</v>
      </c>
      <c r="B102" t="s">
        <v>3</v>
      </c>
      <c r="C102" t="s">
        <v>121</v>
      </c>
      <c r="D102" s="1" t="s">
        <v>128</v>
      </c>
    </row>
    <row r="103" spans="1:6">
      <c r="A103">
        <f>A17+A15/2</f>
        <v>1.575</v>
      </c>
      <c r="B103" t="s">
        <v>3</v>
      </c>
      <c r="C103" t="s">
        <v>122</v>
      </c>
      <c r="D103" s="1" t="s">
        <v>134</v>
      </c>
    </row>
    <row r="104" spans="1:6">
      <c r="A104" s="3">
        <f>A101/A103</f>
        <v>1.5873015873015874</v>
      </c>
      <c r="B104" t="s">
        <v>13</v>
      </c>
      <c r="C104" t="s">
        <v>123</v>
      </c>
      <c r="D104" s="1"/>
    </row>
    <row r="105" spans="1:6">
      <c r="A105" s="3">
        <f>A102/A103</f>
        <v>0.80952380952380965</v>
      </c>
      <c r="B105" t="s">
        <v>13</v>
      </c>
      <c r="C105" t="s">
        <v>124</v>
      </c>
      <c r="D105" s="1"/>
    </row>
    <row r="106" spans="1:6">
      <c r="A106" s="3">
        <f>SQRT(1+A104*A104)</f>
        <v>1.8760400659501222</v>
      </c>
      <c r="C106" t="s">
        <v>126</v>
      </c>
      <c r="D106" s="1"/>
    </row>
    <row r="107" spans="1:6">
      <c r="A107" s="3">
        <f>SQRT(1+A105*A105)</f>
        <v>1.2865958177244092</v>
      </c>
      <c r="C107" t="s">
        <v>125</v>
      </c>
      <c r="D107" s="1"/>
    </row>
    <row r="108" spans="1:6" ht="18">
      <c r="A108" s="3">
        <f>(ATAN(A104)-1/A107*ATAN(A104/A107))/2/PI()</f>
        <v>5.0473115817579225E-2</v>
      </c>
      <c r="B108" t="s">
        <v>13</v>
      </c>
      <c r="C108" s="2" t="s">
        <v>143</v>
      </c>
      <c r="D108" s="1" t="s">
        <v>144</v>
      </c>
    </row>
    <row r="109" spans="1:6">
      <c r="D109" s="1"/>
    </row>
    <row r="110" spans="1:6">
      <c r="D110" s="1"/>
      <c r="F110" t="s">
        <v>133</v>
      </c>
    </row>
    <row r="111" spans="1:6">
      <c r="D111" s="1"/>
    </row>
    <row r="112" spans="1:6" ht="18">
      <c r="A112" s="3">
        <f>A108</f>
        <v>5.0473115817579225E-2</v>
      </c>
      <c r="B112" t="s">
        <v>13</v>
      </c>
      <c r="C112" s="2" t="s">
        <v>137</v>
      </c>
      <c r="D112" s="1" t="s">
        <v>145</v>
      </c>
    </row>
    <row r="113" spans="1:6" ht="18">
      <c r="A113" s="3">
        <v>0</v>
      </c>
      <c r="B113" t="s">
        <v>13</v>
      </c>
      <c r="C113" s="2" t="s">
        <v>138</v>
      </c>
      <c r="D113" s="1" t="s">
        <v>139</v>
      </c>
    </row>
    <row r="114" spans="1:6" ht="18">
      <c r="A114" s="3">
        <f>((A113+A99)*A16+A15*(A108+A112))/(2*(A16+A15))</f>
        <v>0.11293623412640767</v>
      </c>
      <c r="B114" t="s">
        <v>13</v>
      </c>
      <c r="C114" s="2" t="s">
        <v>140</v>
      </c>
      <c r="D114" s="1" t="s">
        <v>161</v>
      </c>
    </row>
    <row r="115" spans="1:6">
      <c r="A115" s="3"/>
      <c r="C115" s="2"/>
      <c r="D115" s="1"/>
    </row>
    <row r="116" spans="1:6" ht="18">
      <c r="A116">
        <v>1</v>
      </c>
      <c r="B116" t="s">
        <v>13</v>
      </c>
      <c r="C116" s="2" t="s">
        <v>54</v>
      </c>
      <c r="D116" s="1" t="s">
        <v>149</v>
      </c>
    </row>
    <row r="117" spans="1:6" ht="18">
      <c r="A117" s="5">
        <f>A37</f>
        <v>1176.7226472783182</v>
      </c>
      <c r="B117" t="s">
        <v>43</v>
      </c>
      <c r="C117" t="s">
        <v>39</v>
      </c>
      <c r="D117" s="1" t="s">
        <v>150</v>
      </c>
    </row>
    <row r="118" spans="1:6" ht="18">
      <c r="A118" s="3">
        <f>A63</f>
        <v>0.31784610902354782</v>
      </c>
      <c r="B118" t="s">
        <v>13</v>
      </c>
      <c r="C118" s="2" t="s">
        <v>152</v>
      </c>
      <c r="D118" s="6" t="s">
        <v>153</v>
      </c>
    </row>
    <row r="119" spans="1:6" ht="18">
      <c r="A119" s="3">
        <f>A63</f>
        <v>0.31784610902354782</v>
      </c>
      <c r="B119" t="s">
        <v>13</v>
      </c>
      <c r="C119" s="2" t="s">
        <v>154</v>
      </c>
      <c r="D119" s="6" t="s">
        <v>156</v>
      </c>
    </row>
    <row r="120" spans="1:6" ht="18">
      <c r="A120" s="3">
        <f>A65</f>
        <v>0.36237184837822667</v>
      </c>
      <c r="B120" t="s">
        <v>13</v>
      </c>
      <c r="C120" s="2" t="s">
        <v>155</v>
      </c>
      <c r="D120" s="6" t="s">
        <v>157</v>
      </c>
    </row>
    <row r="121" spans="1:6" ht="18">
      <c r="A121" s="3">
        <f>(A118+A119+A120)/3</f>
        <v>0.33268802214177412</v>
      </c>
      <c r="B121" t="s">
        <v>13</v>
      </c>
      <c r="C121" t="s">
        <v>151</v>
      </c>
      <c r="D121" s="6" t="s">
        <v>158</v>
      </c>
    </row>
    <row r="122" spans="1:6">
      <c r="A122" s="3"/>
      <c r="C122" s="2"/>
      <c r="D122" s="1"/>
    </row>
    <row r="123" spans="1:6">
      <c r="A123" s="3"/>
      <c r="C123" s="2"/>
      <c r="D123" s="1"/>
      <c r="F123" t="s">
        <v>146</v>
      </c>
    </row>
    <row r="124" spans="1:6" ht="17" thickBot="1">
      <c r="A124" s="3"/>
      <c r="C124" s="2"/>
      <c r="D124" s="1"/>
    </row>
    <row r="125" spans="1:6" ht="21" thickBot="1">
      <c r="A125" s="23">
        <f>A114*A116*(1-A121)*0.0000000567*POWER((A117+273),4)</f>
        <v>18874.913710809164</v>
      </c>
      <c r="B125" s="24" t="s">
        <v>78</v>
      </c>
      <c r="C125" t="s">
        <v>98</v>
      </c>
    </row>
    <row r="126" spans="1:6" ht="17" thickBot="1"/>
    <row r="127" spans="1:6" ht="21" thickBot="1">
      <c r="A127" s="23">
        <f>A76+A84+A125</f>
        <v>57931.759862844861</v>
      </c>
      <c r="B127" s="24" t="s">
        <v>78</v>
      </c>
      <c r="C127" s="7" t="s">
        <v>99</v>
      </c>
      <c r="E127" t="s">
        <v>103</v>
      </c>
    </row>
    <row r="128" spans="1:6" ht="19" thickBot="1">
      <c r="A128" s="33">
        <f>'Tm oplossing'!AD9</f>
        <v>676.08082890510559</v>
      </c>
      <c r="B128" s="34" t="s">
        <v>43</v>
      </c>
      <c r="C128" t="s">
        <v>102</v>
      </c>
      <c r="D128" t="s">
        <v>112</v>
      </c>
    </row>
  </sheetData>
  <sheetProtection algorithmName="SHA-512" hashValue="wAmngiEu4gViWpT/4PlmWtyvx/NdNsFXPXeoLdDp7MlOcG+3C4YZ+qAcjZ8p4gCEibQ/CEIFS2xCxt3eBO3SUA==" saltValue="QLJz/HoIZG6l/ddunxJ93w==" spinCount="100000" sheet="1" objects="1" scenarios="1"/>
  <pageMargins left="0.70866141732283472" right="0.70866141732283472" top="0.74803149606299213" bottom="0.74803149606299213" header="0.31496062992125984" footer="0.31496062992125984"/>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AAAD6-4E28-E34A-9F60-E26FAE823D96}">
  <sheetPr>
    <pageSetUpPr fitToPage="1"/>
  </sheetPr>
  <dimension ref="A1:AD13"/>
  <sheetViews>
    <sheetView workbookViewId="0"/>
  </sheetViews>
  <sheetFormatPr baseColWidth="10" defaultColWidth="11" defaultRowHeight="16"/>
  <sheetData>
    <row r="1" spans="1:30" ht="20">
      <c r="A1" s="5">
        <f>Hoofdrekenblad!A127</f>
        <v>57931.759862844861</v>
      </c>
      <c r="B1" t="s">
        <v>78</v>
      </c>
      <c r="C1" s="7" t="s">
        <v>99</v>
      </c>
      <c r="E1" t="s">
        <v>103</v>
      </c>
    </row>
    <row r="2" spans="1:30" ht="20">
      <c r="A2" s="4">
        <f>Hoofdrekenblad!A81</f>
        <v>17.642462672914476</v>
      </c>
      <c r="B2" t="s">
        <v>67</v>
      </c>
      <c r="C2" s="2" t="s">
        <v>66</v>
      </c>
      <c r="D2" s="1" t="s">
        <v>65</v>
      </c>
    </row>
    <row r="4" spans="1:30" ht="17" thickBot="1">
      <c r="A4" s="5"/>
      <c r="C4" s="7"/>
    </row>
    <row r="5" spans="1:30">
      <c r="A5" s="8"/>
      <c r="B5" s="9"/>
      <c r="C5" s="74" t="s">
        <v>104</v>
      </c>
      <c r="D5" s="75"/>
      <c r="E5" s="75"/>
      <c r="F5" s="75"/>
      <c r="G5" s="75"/>
      <c r="H5" s="75"/>
      <c r="I5" s="75"/>
      <c r="J5" s="75"/>
      <c r="K5" s="76"/>
      <c r="L5" s="76"/>
      <c r="M5" s="76"/>
      <c r="N5" s="76"/>
      <c r="O5" s="76"/>
      <c r="P5" s="76"/>
      <c r="Q5" s="76"/>
      <c r="R5" s="76"/>
      <c r="S5" s="76"/>
      <c r="T5" s="76"/>
      <c r="U5" s="76"/>
      <c r="V5" s="76"/>
      <c r="W5" s="76"/>
      <c r="X5" s="76"/>
      <c r="Y5" s="76"/>
      <c r="Z5" s="76"/>
      <c r="AA5" s="76"/>
      <c r="AB5" s="76"/>
      <c r="AC5" s="76"/>
      <c r="AD5" s="77"/>
    </row>
    <row r="6" spans="1:30">
      <c r="A6" s="10"/>
      <c r="B6" s="11"/>
      <c r="C6" s="66">
        <v>1</v>
      </c>
      <c r="D6" s="66">
        <v>2</v>
      </c>
      <c r="E6" s="66">
        <v>3</v>
      </c>
      <c r="F6" s="66">
        <v>4</v>
      </c>
      <c r="G6" s="66">
        <v>5</v>
      </c>
      <c r="H6" s="66">
        <v>6</v>
      </c>
      <c r="I6" s="66">
        <v>7</v>
      </c>
      <c r="J6" s="66">
        <v>8</v>
      </c>
      <c r="K6" s="66">
        <f>J6+1</f>
        <v>9</v>
      </c>
      <c r="L6" s="66">
        <f t="shared" ref="L6:Q6" si="0">K6+1</f>
        <v>10</v>
      </c>
      <c r="M6" s="66">
        <f t="shared" si="0"/>
        <v>11</v>
      </c>
      <c r="N6" s="66">
        <f t="shared" si="0"/>
        <v>12</v>
      </c>
      <c r="O6" s="66">
        <f t="shared" si="0"/>
        <v>13</v>
      </c>
      <c r="P6" s="66">
        <f t="shared" si="0"/>
        <v>14</v>
      </c>
      <c r="Q6" s="66">
        <f t="shared" si="0"/>
        <v>15</v>
      </c>
      <c r="R6" s="66">
        <f t="shared" ref="R6:AD6" si="1">Q6+1</f>
        <v>16</v>
      </c>
      <c r="S6" s="66">
        <f t="shared" si="1"/>
        <v>17</v>
      </c>
      <c r="T6" s="66">
        <f t="shared" si="1"/>
        <v>18</v>
      </c>
      <c r="U6" s="66">
        <f t="shared" si="1"/>
        <v>19</v>
      </c>
      <c r="V6" s="66">
        <f t="shared" si="1"/>
        <v>20</v>
      </c>
      <c r="W6" s="66">
        <f t="shared" si="1"/>
        <v>21</v>
      </c>
      <c r="X6" s="66">
        <f t="shared" si="1"/>
        <v>22</v>
      </c>
      <c r="Y6" s="66">
        <f t="shared" si="1"/>
        <v>23</v>
      </c>
      <c r="Z6" s="66">
        <f t="shared" si="1"/>
        <v>24</v>
      </c>
      <c r="AA6" s="66">
        <f t="shared" si="1"/>
        <v>25</v>
      </c>
      <c r="AB6" s="66">
        <f t="shared" si="1"/>
        <v>26</v>
      </c>
      <c r="AC6" s="66">
        <f t="shared" si="1"/>
        <v>27</v>
      </c>
      <c r="AD6" s="67">
        <f t="shared" si="1"/>
        <v>28</v>
      </c>
    </row>
    <row r="7" spans="1:30">
      <c r="A7" s="12" t="s">
        <v>105</v>
      </c>
      <c r="B7" s="13"/>
      <c r="C7" s="14"/>
      <c r="D7" s="14"/>
      <c r="E7" s="14"/>
      <c r="F7" s="15">
        <f>IF(E$9=0,0,IF(E$9=450,400,IF(E$9=600,500,700)))</f>
        <v>500</v>
      </c>
      <c r="G7" s="15">
        <f>IF(F13&lt;=0,F9,F7)</f>
        <v>600</v>
      </c>
      <c r="H7" s="15">
        <f>IF(G13&lt;=0,G9,G7)</f>
        <v>650</v>
      </c>
      <c r="I7" s="15">
        <f>IF(H13&lt;=0,H9,H7)</f>
        <v>675</v>
      </c>
      <c r="J7" s="15">
        <f>IF(I13&lt;=0,I9,I7)</f>
        <v>675</v>
      </c>
      <c r="K7" s="15">
        <f t="shared" ref="K7:Q7" si="2">IF(J13&lt;=0,J9,J7)</f>
        <v>675</v>
      </c>
      <c r="L7" s="15">
        <f t="shared" si="2"/>
        <v>675</v>
      </c>
      <c r="M7" s="15">
        <f t="shared" si="2"/>
        <v>675</v>
      </c>
      <c r="N7" s="15">
        <f t="shared" si="2"/>
        <v>675.78125</v>
      </c>
      <c r="O7" s="15">
        <f t="shared" si="2"/>
        <v>675.78125</v>
      </c>
      <c r="P7" s="15">
        <f t="shared" si="2"/>
        <v>675.9765625</v>
      </c>
      <c r="Q7" s="15">
        <f t="shared" si="2"/>
        <v>676.07421875</v>
      </c>
      <c r="R7" s="15">
        <f t="shared" ref="R7:AD7" si="3">IF(Q13&lt;=0,Q9,Q7)</f>
        <v>676.07421875</v>
      </c>
      <c r="S7" s="15">
        <f t="shared" si="3"/>
        <v>676.07421875</v>
      </c>
      <c r="T7" s="15">
        <f t="shared" si="3"/>
        <v>676.07421875</v>
      </c>
      <c r="U7" s="15">
        <f t="shared" si="3"/>
        <v>676.080322265625</v>
      </c>
      <c r="V7" s="15">
        <f t="shared" si="3"/>
        <v>676.080322265625</v>
      </c>
      <c r="W7" s="15">
        <f t="shared" si="3"/>
        <v>676.080322265625</v>
      </c>
      <c r="X7" s="15">
        <f t="shared" si="3"/>
        <v>676.080322265625</v>
      </c>
      <c r="Y7" s="15">
        <f t="shared" si="3"/>
        <v>676.08070373535156</v>
      </c>
      <c r="Z7" s="15">
        <f t="shared" si="3"/>
        <v>676.08070373535156</v>
      </c>
      <c r="AA7" s="15">
        <f t="shared" si="3"/>
        <v>676.0807991027832</v>
      </c>
      <c r="AB7" s="15">
        <f t="shared" si="3"/>
        <v>676.0807991027832</v>
      </c>
      <c r="AC7" s="15">
        <f t="shared" si="3"/>
        <v>676.08082294464111</v>
      </c>
      <c r="AD7" s="59">
        <f t="shared" si="3"/>
        <v>676.08082294464111</v>
      </c>
    </row>
    <row r="8" spans="1:30">
      <c r="A8" s="12" t="s">
        <v>106</v>
      </c>
      <c r="B8" s="13"/>
      <c r="C8" s="16"/>
      <c r="D8" s="16"/>
      <c r="E8" s="16"/>
      <c r="F8" s="17">
        <f>IF(E$9=0,400,IF(E$9=450,500,IF(E$9=600,700,1199)))</f>
        <v>700</v>
      </c>
      <c r="G8" s="17">
        <f>IF(F13&lt;=0,F8,F9)</f>
        <v>700</v>
      </c>
      <c r="H8" s="17">
        <f>IF(G13&lt;=0,G8,G9)</f>
        <v>700</v>
      </c>
      <c r="I8" s="17">
        <f>IF(H13&lt;=0,H8,H9)</f>
        <v>700</v>
      </c>
      <c r="J8" s="17">
        <f>IF(I13&lt;=0,I8,I9)</f>
        <v>687.5</v>
      </c>
      <c r="K8" s="17">
        <f t="shared" ref="K8:Q8" si="4">IF(J13&lt;=0,J8,J9)</f>
        <v>681.25</v>
      </c>
      <c r="L8" s="17">
        <f t="shared" si="4"/>
        <v>678.125</v>
      </c>
      <c r="M8" s="17">
        <f t="shared" si="4"/>
        <v>676.5625</v>
      </c>
      <c r="N8" s="17">
        <f t="shared" si="4"/>
        <v>676.5625</v>
      </c>
      <c r="O8" s="17">
        <f t="shared" si="4"/>
        <v>676.171875</v>
      </c>
      <c r="P8" s="17">
        <f t="shared" si="4"/>
        <v>676.171875</v>
      </c>
      <c r="Q8" s="17">
        <f t="shared" si="4"/>
        <v>676.171875</v>
      </c>
      <c r="R8" s="17">
        <f t="shared" ref="R8:AD8" si="5">IF(Q13&lt;=0,Q8,Q9)</f>
        <v>676.123046875</v>
      </c>
      <c r="S8" s="17">
        <f t="shared" si="5"/>
        <v>676.0986328125</v>
      </c>
      <c r="T8" s="17">
        <f t="shared" si="5"/>
        <v>676.08642578125</v>
      </c>
      <c r="U8" s="17">
        <f t="shared" si="5"/>
        <v>676.08642578125</v>
      </c>
      <c r="V8" s="17">
        <f t="shared" si="5"/>
        <v>676.0833740234375</v>
      </c>
      <c r="W8" s="17">
        <f t="shared" si="5"/>
        <v>676.08184814453125</v>
      </c>
      <c r="X8" s="17">
        <f t="shared" si="5"/>
        <v>676.08108520507812</v>
      </c>
      <c r="Y8" s="17">
        <f t="shared" si="5"/>
        <v>676.08108520507812</v>
      </c>
      <c r="Z8" s="17">
        <f t="shared" si="5"/>
        <v>676.08089447021484</v>
      </c>
      <c r="AA8" s="17">
        <f t="shared" si="5"/>
        <v>676.08089447021484</v>
      </c>
      <c r="AB8" s="17">
        <f t="shared" si="5"/>
        <v>676.08084678649902</v>
      </c>
      <c r="AC8" s="17">
        <f t="shared" si="5"/>
        <v>676.08084678649902</v>
      </c>
      <c r="AD8" s="18">
        <f t="shared" si="5"/>
        <v>676.08083486557007</v>
      </c>
    </row>
    <row r="9" spans="1:30">
      <c r="A9" s="12" t="s">
        <v>107</v>
      </c>
      <c r="B9" s="13"/>
      <c r="C9" s="17">
        <v>500</v>
      </c>
      <c r="D9" s="17">
        <f>IF(C$13&lt;=0,700,400)</f>
        <v>700</v>
      </c>
      <c r="E9" s="17">
        <f>IF((C$13&lt;=0)*AND(D$13&lt;=0),1199,IF((C$13&lt;=0)*AND(D$13&gt;0),600,IF((D$13&lt;=0),450,0)))</f>
        <v>600</v>
      </c>
      <c r="F9" s="17">
        <f>(F7+F8)/2</f>
        <v>600</v>
      </c>
      <c r="G9" s="17">
        <f>(G7+G8)/2</f>
        <v>650</v>
      </c>
      <c r="H9" s="17">
        <f>(H7+H8)/2</f>
        <v>675</v>
      </c>
      <c r="I9" s="17">
        <f>(I7+I8)/2</f>
        <v>687.5</v>
      </c>
      <c r="J9" s="17">
        <f>(J7+J8)/2</f>
        <v>681.25</v>
      </c>
      <c r="K9" s="17">
        <f t="shared" ref="K9:Q9" si="6">(K7+K8)/2</f>
        <v>678.125</v>
      </c>
      <c r="L9" s="17">
        <f t="shared" si="6"/>
        <v>676.5625</v>
      </c>
      <c r="M9" s="17">
        <f t="shared" si="6"/>
        <v>675.78125</v>
      </c>
      <c r="N9" s="17">
        <f t="shared" si="6"/>
        <v>676.171875</v>
      </c>
      <c r="O9" s="17">
        <f t="shared" si="6"/>
        <v>675.9765625</v>
      </c>
      <c r="P9" s="17">
        <f t="shared" si="6"/>
        <v>676.07421875</v>
      </c>
      <c r="Q9" s="17">
        <f t="shared" si="6"/>
        <v>676.123046875</v>
      </c>
      <c r="R9" s="17">
        <f t="shared" ref="R9:AD9" si="7">(R7+R8)/2</f>
        <v>676.0986328125</v>
      </c>
      <c r="S9" s="17">
        <f t="shared" si="7"/>
        <v>676.08642578125</v>
      </c>
      <c r="T9" s="17">
        <f t="shared" si="7"/>
        <v>676.080322265625</v>
      </c>
      <c r="U9" s="17">
        <f t="shared" si="7"/>
        <v>676.0833740234375</v>
      </c>
      <c r="V9" s="17">
        <f t="shared" si="7"/>
        <v>676.08184814453125</v>
      </c>
      <c r="W9" s="17">
        <f t="shared" si="7"/>
        <v>676.08108520507812</v>
      </c>
      <c r="X9" s="17">
        <f t="shared" si="7"/>
        <v>676.08070373535156</v>
      </c>
      <c r="Y9" s="17">
        <f t="shared" si="7"/>
        <v>676.08089447021484</v>
      </c>
      <c r="Z9" s="17">
        <f t="shared" si="7"/>
        <v>676.0807991027832</v>
      </c>
      <c r="AA9" s="17">
        <f t="shared" si="7"/>
        <v>676.08084678649902</v>
      </c>
      <c r="AB9" s="17">
        <f t="shared" si="7"/>
        <v>676.08082294464111</v>
      </c>
      <c r="AC9" s="17">
        <f t="shared" si="7"/>
        <v>676.08083486557007</v>
      </c>
      <c r="AD9" s="18">
        <f t="shared" si="7"/>
        <v>676.08082890510559</v>
      </c>
    </row>
    <row r="10" spans="1:30">
      <c r="A10" s="12" t="s">
        <v>108</v>
      </c>
      <c r="B10" s="13"/>
      <c r="C10" s="21">
        <f>0.0000000567*POWER(C9+273,4)</f>
        <v>20244.2193611847</v>
      </c>
      <c r="D10" s="21">
        <f>0.0000000567*POWER(D9+273,4)</f>
        <v>50819.971828304697</v>
      </c>
      <c r="E10" s="21">
        <f t="shared" ref="E10:J10" si="8">0.0000000567*POWER(E9+273,4)</f>
        <v>32933.6627367447</v>
      </c>
      <c r="F10" s="21">
        <f t="shared" si="8"/>
        <v>32933.6627367447</v>
      </c>
      <c r="G10" s="21">
        <f t="shared" si="8"/>
        <v>41151.897293024696</v>
      </c>
      <c r="H10" s="21">
        <f t="shared" si="8"/>
        <v>45794.825474227197</v>
      </c>
      <c r="I10" s="21">
        <f t="shared" si="8"/>
        <v>48258.357423699541</v>
      </c>
      <c r="J10" s="21">
        <f t="shared" si="8"/>
        <v>47014.490434326406</v>
      </c>
      <c r="K10" s="21">
        <f t="shared" ref="K10:AD10" si="9">0.0000000567*POWER(K9+273,4)</f>
        <v>46401.652498595395</v>
      </c>
      <c r="L10" s="21">
        <f t="shared" si="9"/>
        <v>46097.490090141044</v>
      </c>
      <c r="M10" s="21">
        <f t="shared" si="9"/>
        <v>45945.970866129253</v>
      </c>
      <c r="N10" s="21">
        <f t="shared" si="9"/>
        <v>46021.683710639649</v>
      </c>
      <c r="O10" s="21">
        <f t="shared" si="9"/>
        <v>45983.815601322036</v>
      </c>
      <c r="P10" s="21">
        <f t="shared" si="9"/>
        <v>46002.74673361388</v>
      </c>
      <c r="Q10" s="21">
        <f t="shared" si="9"/>
        <v>46012.214491459847</v>
      </c>
      <c r="R10" s="21">
        <f t="shared" si="9"/>
        <v>46007.480429879535</v>
      </c>
      <c r="S10" s="21">
        <f t="shared" si="9"/>
        <v>46005.113536083547</v>
      </c>
      <c r="T10" s="21">
        <f t="shared" si="9"/>
        <v>46003.930123433078</v>
      </c>
      <c r="U10" s="21">
        <f t="shared" si="9"/>
        <v>46004.521826904383</v>
      </c>
      <c r="V10" s="21">
        <f t="shared" si="9"/>
        <v>46004.225974455243</v>
      </c>
      <c r="W10" s="21">
        <f t="shared" si="9"/>
        <v>46004.07804876579</v>
      </c>
      <c r="X10" s="21">
        <f t="shared" si="9"/>
        <v>46004.00408605484</v>
      </c>
      <c r="Y10" s="21">
        <f t="shared" si="9"/>
        <v>46004.041067399157</v>
      </c>
      <c r="Z10" s="21">
        <f t="shared" si="9"/>
        <v>46004.022576724215</v>
      </c>
      <c r="AA10" s="21">
        <f t="shared" si="9"/>
        <v>46004.031822060992</v>
      </c>
      <c r="AB10" s="21">
        <f t="shared" si="9"/>
        <v>46004.027199392433</v>
      </c>
      <c r="AC10" s="21">
        <f t="shared" si="9"/>
        <v>46004.029510726672</v>
      </c>
      <c r="AD10" s="60">
        <f t="shared" si="9"/>
        <v>46004.028355059541</v>
      </c>
    </row>
    <row r="11" spans="1:30">
      <c r="A11" s="12" t="s">
        <v>109</v>
      </c>
      <c r="B11" s="13"/>
      <c r="C11" s="21">
        <f>C9*$A$2</f>
        <v>8821.2313364572383</v>
      </c>
      <c r="D11" s="21">
        <f>D9*$A$2</f>
        <v>12349.723871040133</v>
      </c>
      <c r="E11" s="21">
        <f t="shared" ref="E11:J11" si="10">E9*$A$2</f>
        <v>10585.477603748686</v>
      </c>
      <c r="F11" s="21">
        <f t="shared" si="10"/>
        <v>10585.477603748686</v>
      </c>
      <c r="G11" s="21">
        <f t="shared" si="10"/>
        <v>11467.60073739441</v>
      </c>
      <c r="H11" s="21">
        <f t="shared" si="10"/>
        <v>11908.662304217272</v>
      </c>
      <c r="I11" s="21">
        <f t="shared" si="10"/>
        <v>12129.193087628702</v>
      </c>
      <c r="J11" s="21">
        <f t="shared" si="10"/>
        <v>12018.927695922986</v>
      </c>
      <c r="K11" s="21">
        <f t="shared" ref="K11:Q11" si="11">K9*$A$2</f>
        <v>11963.795000070129</v>
      </c>
      <c r="L11" s="21">
        <f t="shared" si="11"/>
        <v>11936.2286521437</v>
      </c>
      <c r="M11" s="21">
        <f t="shared" si="11"/>
        <v>11922.445478180485</v>
      </c>
      <c r="N11" s="21">
        <f t="shared" si="11"/>
        <v>11929.337065162093</v>
      </c>
      <c r="O11" s="21">
        <f t="shared" si="11"/>
        <v>11925.891271671289</v>
      </c>
      <c r="P11" s="21">
        <f t="shared" si="11"/>
        <v>11927.614168416691</v>
      </c>
      <c r="Q11" s="21">
        <f t="shared" si="11"/>
        <v>11928.475616789392</v>
      </c>
      <c r="R11" s="21">
        <f t="shared" ref="R11:AD11" si="12">R9*$A$2</f>
        <v>11928.044892603042</v>
      </c>
      <c r="S11" s="21">
        <f t="shared" si="12"/>
        <v>11927.829530509867</v>
      </c>
      <c r="T11" s="21">
        <f t="shared" si="12"/>
        <v>11927.72184946328</v>
      </c>
      <c r="U11" s="21">
        <f t="shared" si="12"/>
        <v>11927.775689986573</v>
      </c>
      <c r="V11" s="21">
        <f t="shared" si="12"/>
        <v>11927.748769724925</v>
      </c>
      <c r="W11" s="21">
        <f t="shared" si="12"/>
        <v>11927.735309594102</v>
      </c>
      <c r="X11" s="21">
        <f t="shared" si="12"/>
        <v>11927.72857952869</v>
      </c>
      <c r="Y11" s="21">
        <f t="shared" si="12"/>
        <v>11927.731944561396</v>
      </c>
      <c r="Z11" s="21">
        <f t="shared" si="12"/>
        <v>11927.730262045043</v>
      </c>
      <c r="AA11" s="21">
        <f t="shared" si="12"/>
        <v>11927.73110330322</v>
      </c>
      <c r="AB11" s="21">
        <f t="shared" si="12"/>
        <v>11927.730682674131</v>
      </c>
      <c r="AC11" s="21">
        <f t="shared" si="12"/>
        <v>11927.730892988677</v>
      </c>
      <c r="AD11" s="60">
        <f t="shared" si="12"/>
        <v>11927.730787831404</v>
      </c>
    </row>
    <row r="12" spans="1:30">
      <c r="A12" s="19" t="s">
        <v>110</v>
      </c>
      <c r="B12" s="20"/>
      <c r="C12" s="22">
        <f>C11+C10</f>
        <v>29065.450697641936</v>
      </c>
      <c r="D12" s="22">
        <f>D11+D10</f>
        <v>63169.695699344826</v>
      </c>
      <c r="E12" s="22">
        <f t="shared" ref="E12:J12" si="13">E11+E10</f>
        <v>43519.140340493388</v>
      </c>
      <c r="F12" s="22">
        <f t="shared" si="13"/>
        <v>43519.140340493388</v>
      </c>
      <c r="G12" s="22">
        <f t="shared" si="13"/>
        <v>52619.498030419105</v>
      </c>
      <c r="H12" s="22">
        <f t="shared" si="13"/>
        <v>57703.487778444469</v>
      </c>
      <c r="I12" s="22">
        <f t="shared" si="13"/>
        <v>60387.550511328242</v>
      </c>
      <c r="J12" s="22">
        <f t="shared" si="13"/>
        <v>59033.418130249396</v>
      </c>
      <c r="K12" s="22">
        <f t="shared" ref="K12:AD12" si="14">K11+K10</f>
        <v>58365.447498665526</v>
      </c>
      <c r="L12" s="22">
        <f t="shared" si="14"/>
        <v>58033.718742284742</v>
      </c>
      <c r="M12" s="22">
        <f t="shared" si="14"/>
        <v>57868.416344309735</v>
      </c>
      <c r="N12" s="22">
        <f t="shared" si="14"/>
        <v>57951.020775801742</v>
      </c>
      <c r="O12" s="22">
        <f t="shared" si="14"/>
        <v>57909.706872993323</v>
      </c>
      <c r="P12" s="22">
        <f t="shared" si="14"/>
        <v>57930.360902030574</v>
      </c>
      <c r="Q12" s="22">
        <f t="shared" si="14"/>
        <v>57940.69010824924</v>
      </c>
      <c r="R12" s="22">
        <f t="shared" si="14"/>
        <v>57935.525322482579</v>
      </c>
      <c r="S12" s="22">
        <f t="shared" si="14"/>
        <v>57932.943066593412</v>
      </c>
      <c r="T12" s="22">
        <f t="shared" si="14"/>
        <v>57931.651972896361</v>
      </c>
      <c r="U12" s="22">
        <f t="shared" si="14"/>
        <v>57932.297516890954</v>
      </c>
      <c r="V12" s="22">
        <f t="shared" si="14"/>
        <v>57931.974744180166</v>
      </c>
      <c r="W12" s="22">
        <f t="shared" si="14"/>
        <v>57931.81335835989</v>
      </c>
      <c r="X12" s="22">
        <f t="shared" si="14"/>
        <v>57931.732665583528</v>
      </c>
      <c r="Y12" s="22">
        <f t="shared" si="14"/>
        <v>57931.773011960555</v>
      </c>
      <c r="Z12" s="22">
        <f t="shared" si="14"/>
        <v>57931.752838769258</v>
      </c>
      <c r="AA12" s="22">
        <f t="shared" si="14"/>
        <v>57931.762925364208</v>
      </c>
      <c r="AB12" s="22">
        <f t="shared" si="14"/>
        <v>57931.757882066566</v>
      </c>
      <c r="AC12" s="22">
        <f t="shared" si="14"/>
        <v>57931.760403715351</v>
      </c>
      <c r="AD12" s="61">
        <f t="shared" si="14"/>
        <v>57931.759142890944</v>
      </c>
    </row>
    <row r="13" spans="1:30" ht="17" thickBot="1">
      <c r="A13" s="62" t="s">
        <v>111</v>
      </c>
      <c r="B13" s="63"/>
      <c r="C13" s="64">
        <f>C12-$A$1</f>
        <v>-28866.309165202925</v>
      </c>
      <c r="D13" s="64">
        <f>D12-$A$1</f>
        <v>5237.9358364999644</v>
      </c>
      <c r="E13" s="64">
        <f t="shared" ref="E13:J13" si="15">E12-$A$1</f>
        <v>-14412.619522351473</v>
      </c>
      <c r="F13" s="64">
        <f t="shared" si="15"/>
        <v>-14412.619522351473</v>
      </c>
      <c r="G13" s="64">
        <f t="shared" si="15"/>
        <v>-5312.2618324257564</v>
      </c>
      <c r="H13" s="64">
        <f t="shared" si="15"/>
        <v>-228.27208440039249</v>
      </c>
      <c r="I13" s="64">
        <f t="shared" si="15"/>
        <v>2455.7906484833802</v>
      </c>
      <c r="J13" s="64">
        <f t="shared" si="15"/>
        <v>1101.6582674045349</v>
      </c>
      <c r="K13" s="64">
        <f t="shared" ref="K13:AD13" si="16">K12-$A$1</f>
        <v>433.68763582066458</v>
      </c>
      <c r="L13" s="64">
        <f t="shared" si="16"/>
        <v>101.95887943988055</v>
      </c>
      <c r="M13" s="64">
        <f t="shared" si="16"/>
        <v>-63.34351853512635</v>
      </c>
      <c r="N13" s="64">
        <f t="shared" si="16"/>
        <v>19.260912956880929</v>
      </c>
      <c r="O13" s="64">
        <f t="shared" si="16"/>
        <v>-22.052989851537859</v>
      </c>
      <c r="P13" s="64">
        <f t="shared" si="16"/>
        <v>-1.3989608142874204</v>
      </c>
      <c r="Q13" s="64">
        <f t="shared" si="16"/>
        <v>8.9302454043790931</v>
      </c>
      <c r="R13" s="64">
        <f t="shared" si="16"/>
        <v>3.7654596377178677</v>
      </c>
      <c r="S13" s="64">
        <f t="shared" si="16"/>
        <v>1.1832037485510227</v>
      </c>
      <c r="T13" s="64">
        <f t="shared" si="16"/>
        <v>-0.10788994850008748</v>
      </c>
      <c r="U13" s="64">
        <f t="shared" si="16"/>
        <v>0.5376540460929391</v>
      </c>
      <c r="V13" s="64">
        <f t="shared" si="16"/>
        <v>0.21488133530510822</v>
      </c>
      <c r="W13" s="64">
        <f t="shared" si="16"/>
        <v>5.3495515028771479E-2</v>
      </c>
      <c r="X13" s="64">
        <f t="shared" si="16"/>
        <v>-2.7197261333640199E-2</v>
      </c>
      <c r="Y13" s="64">
        <f t="shared" si="16"/>
        <v>1.3149115693522617E-2</v>
      </c>
      <c r="Z13" s="64">
        <f t="shared" si="16"/>
        <v>-7.0240756031125784E-3</v>
      </c>
      <c r="AA13" s="64">
        <f t="shared" si="16"/>
        <v>3.0625193467130885E-3</v>
      </c>
      <c r="AB13" s="64">
        <f t="shared" si="16"/>
        <v>-1.9807782955467701E-3</v>
      </c>
      <c r="AC13" s="64">
        <f t="shared" si="16"/>
        <v>5.4087048920337111E-4</v>
      </c>
      <c r="AD13" s="65">
        <f t="shared" si="16"/>
        <v>-7.1995391772361472E-4</v>
      </c>
    </row>
  </sheetData>
  <sheetProtection algorithmName="SHA-512" hashValue="fCjD5nSQsiXbLAGidrdWdRut3+h6rFJgn5OP1V6eyNHidu59f5PTmoZgQR/fW/KtS+CRqR2TyR4jzfHOZDDa0A==" saltValue="rOVPW/DCGMwEE5pPcjsbFA==" spinCount="100000" sheet="1" objects="1" scenarios="1"/>
  <mergeCells count="1">
    <mergeCell ref="C5:AD5"/>
  </mergeCells>
  <pageMargins left="0.25" right="0.25" top="0.75" bottom="0.75" header="0.3" footer="0.3"/>
  <pageSetup paperSize="8" scale="5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3</vt:i4>
      </vt:variant>
      <vt:variant>
        <vt:lpstr>Benoemde bereiken</vt:lpstr>
      </vt:variant>
      <vt:variant>
        <vt:i4>1</vt:i4>
      </vt:variant>
    </vt:vector>
  </HeadingPairs>
  <TitlesOfParts>
    <vt:vector size="4" baseType="lpstr">
      <vt:lpstr>In- en uitvoer</vt:lpstr>
      <vt:lpstr>Hoofdrekenblad</vt:lpstr>
      <vt:lpstr>Tm oplossing</vt:lpstr>
      <vt:lpstr>'In- en uitvoer'!Afdrukbereik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Bennie Potjes</cp:lastModifiedBy>
  <cp:lastPrinted>2024-02-15T06:12:59Z</cp:lastPrinted>
  <dcterms:created xsi:type="dcterms:W3CDTF">2019-04-29T08:41:52Z</dcterms:created>
  <dcterms:modified xsi:type="dcterms:W3CDTF">2024-03-11T16:44:45Z</dcterms:modified>
</cp:coreProperties>
</file>